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年初预算更改后" sheetId="10" r:id="rId1"/>
  </sheets>
  <calcPr calcId="144525"/>
</workbook>
</file>

<file path=xl/sharedStrings.xml><?xml version="1.0" encoding="utf-8"?>
<sst xmlns="http://schemas.openxmlformats.org/spreadsheetml/2006/main" count="41" uniqueCount="40">
  <si>
    <t>临夏县二〇二三年预算收支分析表</t>
  </si>
  <si>
    <t>制表单位：临夏县财政局</t>
  </si>
  <si>
    <t>编制时间：2023-4-3</t>
  </si>
  <si>
    <t>单位：万元</t>
  </si>
  <si>
    <t>项      目</t>
  </si>
  <si>
    <t>调整预
算数</t>
  </si>
  <si>
    <t>本年累
计完成数</t>
  </si>
  <si>
    <t>占调整预
算数%</t>
  </si>
  <si>
    <t>比平均进
度增减%</t>
  </si>
  <si>
    <t>比平均进度增减
（万元）</t>
  </si>
  <si>
    <t>比上年同期增减%</t>
  </si>
  <si>
    <t>比上年同期增减（万元）</t>
  </si>
  <si>
    <t>上年同期完成数</t>
  </si>
  <si>
    <t>2月底应完成数</t>
  </si>
  <si>
    <t>按进度应完成数</t>
  </si>
  <si>
    <t>差值</t>
  </si>
  <si>
    <t>上年同期应完成数</t>
  </si>
  <si>
    <t>一.县级收入</t>
  </si>
  <si>
    <t>税务局：</t>
  </si>
  <si>
    <t xml:space="preserve">       税收收入</t>
  </si>
  <si>
    <t xml:space="preserve">       非税收入</t>
  </si>
  <si>
    <t>财政局（非税收入）</t>
  </si>
  <si>
    <t>二.上划收入</t>
  </si>
  <si>
    <t>其中: 中央收入</t>
  </si>
  <si>
    <t xml:space="preserve">      省级收入</t>
  </si>
  <si>
    <t xml:space="preserve">     州级收入</t>
  </si>
  <si>
    <t>三.大口径收入</t>
  </si>
  <si>
    <t xml:space="preserve">      税务局</t>
  </si>
  <si>
    <t xml:space="preserve">      财政局</t>
  </si>
  <si>
    <t>四.财政总支出</t>
  </si>
  <si>
    <t>(一)公共财政预算支出</t>
  </si>
  <si>
    <t xml:space="preserve">    其中：八项支出</t>
  </si>
  <si>
    <t xml:space="preserve">     </t>
  </si>
  <si>
    <t>其中：债务付息支出</t>
  </si>
  <si>
    <t>其中：债务发行费用支出</t>
  </si>
  <si>
    <t>（二）基金预算支出</t>
  </si>
  <si>
    <t>（三）债务还本支出</t>
  </si>
  <si>
    <t>填表人：刘振娟</t>
  </si>
  <si>
    <t>复核人：刘文奇</t>
  </si>
  <si>
    <t>审核人：刘文奇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</si>
</sst>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</numFmts>
  <fonts count="3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1" fillId="0" borderId="0"/>
    <xf numFmtId="0" fontId="28" fillId="0" borderId="22" applyNumberFormat="0" applyFill="0" applyAlignment="0" applyProtection="0">
      <alignment vertical="center"/>
    </xf>
    <xf numFmtId="0" fontId="29" fillId="0" borderId="0"/>
    <xf numFmtId="0" fontId="14" fillId="19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21" borderId="24" applyNumberFormat="0" applyAlignment="0" applyProtection="0">
      <alignment vertical="center"/>
    </xf>
    <xf numFmtId="0" fontId="31" fillId="21" borderId="17" applyNumberFormat="0" applyAlignment="0" applyProtection="0">
      <alignment vertical="center"/>
    </xf>
    <xf numFmtId="0" fontId="24" fillId="18" borderId="20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0"/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1" fillId="0" borderId="0"/>
    <xf numFmtId="0" fontId="29" fillId="0" borderId="0"/>
    <xf numFmtId="0" fontId="29" fillId="0" borderId="0"/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/>
    <xf numFmtId="176" fontId="4" fillId="0" borderId="0" xfId="0" applyNumberFormat="1" applyFont="1" applyFill="1" applyBorder="1" applyAlignment="1"/>
    <xf numFmtId="177" fontId="4" fillId="0" borderId="0" xfId="0" applyNumberFormat="1" applyFont="1" applyFill="1" applyBorder="1" applyAlignment="1" applyProtection="1">
      <protection locked="0"/>
    </xf>
    <xf numFmtId="177" fontId="4" fillId="0" borderId="0" xfId="0" applyNumberFormat="1" applyFont="1" applyFill="1" applyBorder="1" applyAlignment="1"/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</xf>
    <xf numFmtId="177" fontId="5" fillId="2" borderId="6" xfId="0" applyNumberFormat="1" applyFont="1" applyFill="1" applyBorder="1" applyAlignment="1" applyProtection="1">
      <alignment horizontal="center" vertical="center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176" fontId="5" fillId="2" borderId="8" xfId="0" applyNumberFormat="1" applyFont="1" applyFill="1" applyBorder="1" applyAlignment="1" applyProtection="1">
      <alignment horizontal="center" vertical="center"/>
      <protection locked="0"/>
    </xf>
    <xf numFmtId="176" fontId="5" fillId="2" borderId="8" xfId="0" applyNumberFormat="1" applyFont="1" applyFill="1" applyBorder="1" applyAlignment="1" applyProtection="1">
      <alignment horizontal="center" vertical="center"/>
    </xf>
    <xf numFmtId="177" fontId="5" fillId="2" borderId="8" xfId="0" applyNumberFormat="1" applyFont="1" applyFill="1" applyBorder="1" applyAlignment="1" applyProtection="1">
      <alignment horizontal="center" vertical="center"/>
    </xf>
    <xf numFmtId="177" fontId="5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176" fontId="4" fillId="2" borderId="8" xfId="0" applyNumberFormat="1" applyFont="1" applyFill="1" applyBorder="1" applyAlignment="1" applyProtection="1">
      <alignment horizontal="center" vertical="center"/>
      <protection locked="0"/>
    </xf>
    <xf numFmtId="176" fontId="4" fillId="2" borderId="8" xfId="0" applyNumberFormat="1" applyFont="1" applyFill="1" applyBorder="1" applyAlignment="1" applyProtection="1">
      <alignment horizontal="center" vertical="center"/>
    </xf>
    <xf numFmtId="177" fontId="4" fillId="2" borderId="8" xfId="0" applyNumberFormat="1" applyFont="1" applyFill="1" applyBorder="1" applyAlignment="1" applyProtection="1">
      <alignment horizontal="center" vertical="center"/>
    </xf>
    <xf numFmtId="177" fontId="4" fillId="2" borderId="6" xfId="0" applyNumberFormat="1" applyFont="1" applyFill="1" applyBorder="1" applyAlignment="1" applyProtection="1">
      <alignment horizontal="center" vertical="center"/>
      <protection locked="0"/>
    </xf>
    <xf numFmtId="176" fontId="4" fillId="2" borderId="6" xfId="0" applyNumberFormat="1" applyFont="1" applyFill="1" applyBorder="1" applyAlignment="1" applyProtection="1">
      <alignment horizontal="center" vertical="center"/>
      <protection locked="0"/>
    </xf>
    <xf numFmtId="177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/>
    </xf>
    <xf numFmtId="177" fontId="5" fillId="2" borderId="10" xfId="0" applyNumberFormat="1" applyFont="1" applyFill="1" applyBorder="1" applyAlignment="1" applyProtection="1">
      <alignment horizontal="center" vertical="center"/>
    </xf>
    <xf numFmtId="177" fontId="5" fillId="2" borderId="11" xfId="0" applyNumberFormat="1" applyFont="1" applyFill="1" applyBorder="1" applyAlignment="1" applyProtection="1">
      <alignment horizontal="center"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/>
      <protection locked="0"/>
    </xf>
    <xf numFmtId="177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>
      <alignment horizontal="center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4" xfId="0" applyNumberFormat="1" applyFont="1" applyFill="1" applyBorder="1" applyAlignment="1" applyProtection="1">
      <alignment horizontal="center"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176" fontId="5" fillId="2" borderId="15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176" fontId="4" fillId="2" borderId="15" xfId="0" applyNumberFormat="1" applyFont="1" applyFill="1" applyBorder="1" applyAlignment="1" applyProtection="1">
      <alignment horizontal="center" vertical="center"/>
      <protection locked="0"/>
    </xf>
    <xf numFmtId="176" fontId="4" fillId="2" borderId="7" xfId="0" applyNumberFormat="1" applyFont="1" applyFill="1" applyBorder="1" applyAlignment="1" applyProtection="1">
      <alignment horizontal="center" vertical="center"/>
      <protection locked="0"/>
    </xf>
    <xf numFmtId="176" fontId="5" fillId="2" borderId="16" xfId="0" applyNumberFormat="1" applyFont="1" applyFill="1" applyBorder="1" applyAlignment="1" applyProtection="1">
      <alignment horizontal="center" vertical="center"/>
      <protection locked="0"/>
    </xf>
    <xf numFmtId="176" fontId="5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/>
    <xf numFmtId="176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_ET_STYLE_NoName_00_ 2" xfId="21"/>
    <cellStyle name="标题 2" xfId="22" builtinId="17"/>
    <cellStyle name="常规_临夏州2015年财政收支旬报_2017年收支旬报0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样式 1" xfId="55"/>
    <cellStyle name="常规_临夏州2015年财政收支旬报" xfId="56"/>
    <cellStyle name="常规_2016年预算收支月报导出表样" xfId="57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N27"/>
  <sheetViews>
    <sheetView tabSelected="1" zoomScale="70" zoomScaleNormal="70" topLeftCell="B1" workbookViewId="0">
      <selection activeCell="R15" sqref="R15"/>
    </sheetView>
  </sheetViews>
  <sheetFormatPr defaultColWidth="9" defaultRowHeight="19" customHeight="1"/>
  <cols>
    <col min="1" max="1" width="1.62962962962963" hidden="1" customWidth="1"/>
    <col min="2" max="2" width="29.9074074074074" customWidth="1"/>
    <col min="3" max="4" width="23.8796296296296" style="3" customWidth="1"/>
    <col min="5" max="6" width="23.8796296296296" style="4" customWidth="1"/>
    <col min="7" max="7" width="23.8796296296296" style="3" customWidth="1"/>
    <col min="8" max="8" width="23.8796296296296" style="4" customWidth="1"/>
    <col min="9" max="10" width="23.8796296296296" style="3" customWidth="1"/>
    <col min="11" max="13" width="18.5" style="3" hidden="1" customWidth="1"/>
    <col min="14" max="15" width="18.5" hidden="1" customWidth="1"/>
  </cols>
  <sheetData>
    <row r="1" s="1" customFormat="1" ht="26" customHeight="1" spans="2:14">
      <c r="B1" s="5" t="s">
        <v>0</v>
      </c>
      <c r="C1" s="6"/>
      <c r="D1" s="6"/>
      <c r="E1" s="7"/>
      <c r="F1" s="7"/>
      <c r="G1" s="6"/>
      <c r="H1" s="7"/>
      <c r="I1" s="6"/>
      <c r="J1" s="6"/>
      <c r="K1" s="6"/>
      <c r="L1" s="6"/>
      <c r="M1" s="6"/>
      <c r="N1" s="5"/>
    </row>
    <row r="2" s="2" customFormat="1" ht="21" customHeight="1" spans="2:14">
      <c r="B2" s="8" t="s">
        <v>1</v>
      </c>
      <c r="C2" s="8"/>
      <c r="D2" s="9"/>
      <c r="E2" s="10"/>
      <c r="F2" s="11" t="s">
        <v>2</v>
      </c>
      <c r="G2" s="9"/>
      <c r="H2" s="11"/>
      <c r="I2" s="8" t="s">
        <v>3</v>
      </c>
      <c r="J2" s="8"/>
      <c r="K2" s="9"/>
      <c r="L2" s="9"/>
      <c r="M2" s="48"/>
      <c r="N2" s="8"/>
    </row>
    <row r="3" s="1" customFormat="1" ht="36" customHeight="1" spans="2:14">
      <c r="B3" s="12" t="s">
        <v>4</v>
      </c>
      <c r="C3" s="13" t="s">
        <v>5</v>
      </c>
      <c r="D3" s="13" t="s">
        <v>6</v>
      </c>
      <c r="E3" s="14" t="s">
        <v>7</v>
      </c>
      <c r="F3" s="14" t="s">
        <v>8</v>
      </c>
      <c r="G3" s="13" t="s">
        <v>9</v>
      </c>
      <c r="H3" s="14" t="s">
        <v>10</v>
      </c>
      <c r="I3" s="13" t="s">
        <v>11</v>
      </c>
      <c r="J3" s="49" t="s">
        <v>12</v>
      </c>
      <c r="K3" s="50" t="s">
        <v>13</v>
      </c>
      <c r="L3" s="13"/>
      <c r="M3" s="13"/>
      <c r="N3" s="49"/>
    </row>
    <row r="4" s="1" customFormat="1" ht="36" customHeight="1" spans="2:14">
      <c r="B4" s="15"/>
      <c r="C4" s="16"/>
      <c r="D4" s="16"/>
      <c r="E4" s="17"/>
      <c r="F4" s="17"/>
      <c r="G4" s="16"/>
      <c r="H4" s="17"/>
      <c r="I4" s="16"/>
      <c r="J4" s="51"/>
      <c r="K4" s="52" t="s">
        <v>14</v>
      </c>
      <c r="L4" s="16" t="s">
        <v>15</v>
      </c>
      <c r="M4" s="16" t="s">
        <v>16</v>
      </c>
      <c r="N4" s="51" t="s">
        <v>15</v>
      </c>
    </row>
    <row r="5" s="1" customFormat="1" ht="36" customHeight="1" spans="2:14">
      <c r="B5" s="18" t="s">
        <v>17</v>
      </c>
      <c r="C5" s="19">
        <v>29058</v>
      </c>
      <c r="D5" s="20">
        <f>D6+D9</f>
        <v>8174</v>
      </c>
      <c r="E5" s="21">
        <f t="shared" ref="E5:E20" si="0">D5/C5*100</f>
        <v>28.1299470025466</v>
      </c>
      <c r="F5" s="22">
        <f>E5-9/36*100</f>
        <v>3.12994700254663</v>
      </c>
      <c r="G5" s="19">
        <f>D5-C5*9/36</f>
        <v>909.5</v>
      </c>
      <c r="H5" s="22">
        <f t="shared" ref="H5:H12" si="1">(D5-J5)/J5*100</f>
        <v>11.1503943432146</v>
      </c>
      <c r="I5" s="19">
        <f t="shared" ref="I5:I20" si="2">D5-J5</f>
        <v>820</v>
      </c>
      <c r="J5" s="53">
        <v>7354</v>
      </c>
      <c r="K5" s="54">
        <f t="shared" ref="K5:K16" si="3">C5/12*2</f>
        <v>4843</v>
      </c>
      <c r="L5" s="19">
        <f t="shared" ref="L5:L12" si="4">D5-K5</f>
        <v>3331</v>
      </c>
      <c r="M5" s="19">
        <v>3744</v>
      </c>
      <c r="N5" s="53">
        <f t="shared" ref="N5:N12" si="5">D5-M5</f>
        <v>4430</v>
      </c>
    </row>
    <row r="6" s="1" customFormat="1" ht="36" customHeight="1" spans="2:14">
      <c r="B6" s="23" t="s">
        <v>18</v>
      </c>
      <c r="C6" s="24">
        <v>22719</v>
      </c>
      <c r="D6" s="25">
        <f>D7+D8</f>
        <v>6769</v>
      </c>
      <c r="E6" s="26">
        <f t="shared" si="0"/>
        <v>29.7944451780448</v>
      </c>
      <c r="F6" s="22">
        <f t="shared" ref="F6:F24" si="6">E6-9/36*100</f>
        <v>4.79444517804481</v>
      </c>
      <c r="G6" s="19">
        <f t="shared" ref="G6:G24" si="7">D6-C6*9/36</f>
        <v>1089.25</v>
      </c>
      <c r="H6" s="27">
        <f t="shared" si="1"/>
        <v>-2.01215981470759</v>
      </c>
      <c r="I6" s="24">
        <f t="shared" si="2"/>
        <v>-139</v>
      </c>
      <c r="J6" s="55">
        <v>6908</v>
      </c>
      <c r="K6" s="56">
        <f t="shared" si="3"/>
        <v>3786.5</v>
      </c>
      <c r="L6" s="24">
        <f t="shared" si="4"/>
        <v>2982.5</v>
      </c>
      <c r="M6" s="24">
        <v>3392</v>
      </c>
      <c r="N6" s="55">
        <f t="shared" si="5"/>
        <v>3377</v>
      </c>
    </row>
    <row r="7" s="1" customFormat="1" ht="36" customHeight="1" spans="2:14">
      <c r="B7" s="28" t="s">
        <v>19</v>
      </c>
      <c r="C7" s="29">
        <v>20779</v>
      </c>
      <c r="D7" s="30">
        <v>5844</v>
      </c>
      <c r="E7" s="31">
        <f t="shared" si="0"/>
        <v>28.1245488233312</v>
      </c>
      <c r="F7" s="32">
        <f t="shared" si="6"/>
        <v>3.12454882333125</v>
      </c>
      <c r="G7" s="33">
        <f t="shared" si="7"/>
        <v>649.25</v>
      </c>
      <c r="H7" s="34">
        <f t="shared" si="1"/>
        <v>-11.1448988900715</v>
      </c>
      <c r="I7" s="29">
        <f t="shared" si="2"/>
        <v>-733</v>
      </c>
      <c r="J7" s="57">
        <v>6577</v>
      </c>
      <c r="K7" s="58">
        <f t="shared" si="3"/>
        <v>3463.16666666667</v>
      </c>
      <c r="L7" s="29">
        <f t="shared" si="4"/>
        <v>2380.83333333333</v>
      </c>
      <c r="M7" s="29">
        <v>3223</v>
      </c>
      <c r="N7" s="57">
        <f t="shared" si="5"/>
        <v>2621</v>
      </c>
    </row>
    <row r="8" s="1" customFormat="1" ht="36" customHeight="1" spans="2:14">
      <c r="B8" s="28" t="s">
        <v>20</v>
      </c>
      <c r="C8" s="29">
        <v>1940</v>
      </c>
      <c r="D8" s="30">
        <v>925</v>
      </c>
      <c r="E8" s="31">
        <f t="shared" si="0"/>
        <v>47.680412371134</v>
      </c>
      <c r="F8" s="32">
        <f t="shared" si="6"/>
        <v>22.680412371134</v>
      </c>
      <c r="G8" s="33">
        <f t="shared" si="7"/>
        <v>440</v>
      </c>
      <c r="H8" s="34">
        <f t="shared" si="1"/>
        <v>179.456193353474</v>
      </c>
      <c r="I8" s="29">
        <f t="shared" si="2"/>
        <v>594</v>
      </c>
      <c r="J8" s="57">
        <v>331</v>
      </c>
      <c r="K8" s="58">
        <f t="shared" si="3"/>
        <v>323.333333333333</v>
      </c>
      <c r="L8" s="29">
        <f t="shared" si="4"/>
        <v>601.666666666667</v>
      </c>
      <c r="M8" s="29">
        <v>169</v>
      </c>
      <c r="N8" s="57">
        <f t="shared" si="5"/>
        <v>756</v>
      </c>
    </row>
    <row r="9" s="1" customFormat="1" ht="36" customHeight="1" spans="2:14">
      <c r="B9" s="23" t="s">
        <v>21</v>
      </c>
      <c r="C9" s="24">
        <v>6339</v>
      </c>
      <c r="D9" s="25">
        <v>1405</v>
      </c>
      <c r="E9" s="26">
        <f t="shared" si="0"/>
        <v>22.1643792396277</v>
      </c>
      <c r="F9" s="22">
        <f t="shared" si="6"/>
        <v>-2.8356207603723</v>
      </c>
      <c r="G9" s="19">
        <f t="shared" si="7"/>
        <v>-179.75</v>
      </c>
      <c r="H9" s="27">
        <f t="shared" si="1"/>
        <v>215.022421524664</v>
      </c>
      <c r="I9" s="24">
        <f t="shared" si="2"/>
        <v>959</v>
      </c>
      <c r="J9" s="55">
        <v>446</v>
      </c>
      <c r="K9" s="56">
        <f t="shared" si="3"/>
        <v>1056.5</v>
      </c>
      <c r="L9" s="24">
        <f t="shared" si="4"/>
        <v>348.5</v>
      </c>
      <c r="M9" s="24">
        <v>352</v>
      </c>
      <c r="N9" s="55">
        <f t="shared" si="5"/>
        <v>1053</v>
      </c>
    </row>
    <row r="10" s="1" customFormat="1" ht="36" customHeight="1" spans="2:14">
      <c r="B10" s="23" t="s">
        <v>22</v>
      </c>
      <c r="C10" s="24">
        <v>10950</v>
      </c>
      <c r="D10" s="25">
        <f>D11+D12+D13</f>
        <v>5197</v>
      </c>
      <c r="E10" s="26">
        <f t="shared" si="0"/>
        <v>47.4611872146119</v>
      </c>
      <c r="F10" s="22">
        <f t="shared" si="6"/>
        <v>22.4611872146119</v>
      </c>
      <c r="G10" s="19">
        <f t="shared" si="7"/>
        <v>2459.5</v>
      </c>
      <c r="H10" s="27">
        <f t="shared" si="1"/>
        <v>2.26288862652499</v>
      </c>
      <c r="I10" s="24">
        <f t="shared" si="2"/>
        <v>115</v>
      </c>
      <c r="J10" s="55">
        <f>J11+J12+J13</f>
        <v>5082</v>
      </c>
      <c r="K10" s="56">
        <f t="shared" si="3"/>
        <v>1825</v>
      </c>
      <c r="L10" s="24">
        <f t="shared" si="4"/>
        <v>3372</v>
      </c>
      <c r="M10" s="24">
        <f>M11+M12+M13</f>
        <v>4259</v>
      </c>
      <c r="N10" s="55">
        <f t="shared" si="5"/>
        <v>938</v>
      </c>
    </row>
    <row r="11" s="1" customFormat="1" ht="36" customHeight="1" spans="2:14">
      <c r="B11" s="28" t="s">
        <v>23</v>
      </c>
      <c r="C11" s="29">
        <v>7738</v>
      </c>
      <c r="D11" s="30">
        <v>3822</v>
      </c>
      <c r="E11" s="31">
        <f t="shared" si="0"/>
        <v>49.3926079090204</v>
      </c>
      <c r="F11" s="32">
        <f t="shared" si="6"/>
        <v>24.3926079090204</v>
      </c>
      <c r="G11" s="33">
        <f t="shared" si="7"/>
        <v>1887.5</v>
      </c>
      <c r="H11" s="34">
        <f t="shared" si="1"/>
        <v>-2.5</v>
      </c>
      <c r="I11" s="29">
        <f t="shared" si="2"/>
        <v>-98</v>
      </c>
      <c r="J11" s="57">
        <v>3920</v>
      </c>
      <c r="K11" s="58">
        <f t="shared" si="3"/>
        <v>1289.66666666667</v>
      </c>
      <c r="L11" s="29">
        <f t="shared" si="4"/>
        <v>2532.33333333333</v>
      </c>
      <c r="M11" s="29">
        <v>3303</v>
      </c>
      <c r="N11" s="57">
        <f t="shared" si="5"/>
        <v>519</v>
      </c>
    </row>
    <row r="12" s="1" customFormat="1" ht="36" customHeight="1" spans="2:14">
      <c r="B12" s="28" t="s">
        <v>24</v>
      </c>
      <c r="C12" s="29">
        <v>3122</v>
      </c>
      <c r="D12" s="30">
        <v>1320</v>
      </c>
      <c r="E12" s="31">
        <f t="shared" si="0"/>
        <v>42.2805893657912</v>
      </c>
      <c r="F12" s="32">
        <f t="shared" si="6"/>
        <v>17.2805893657912</v>
      </c>
      <c r="G12" s="33">
        <f t="shared" si="7"/>
        <v>539.5</v>
      </c>
      <c r="H12" s="34">
        <f t="shared" si="1"/>
        <v>15.4855643044619</v>
      </c>
      <c r="I12" s="29">
        <f t="shared" si="2"/>
        <v>177</v>
      </c>
      <c r="J12" s="57">
        <v>1143</v>
      </c>
      <c r="K12" s="58">
        <f t="shared" si="3"/>
        <v>520.333333333333</v>
      </c>
      <c r="L12" s="29">
        <f t="shared" si="4"/>
        <v>799.666666666667</v>
      </c>
      <c r="M12" s="29">
        <v>955</v>
      </c>
      <c r="N12" s="57">
        <f t="shared" si="5"/>
        <v>365</v>
      </c>
    </row>
    <row r="13" s="1" customFormat="1" ht="36" customHeight="1" spans="2:14">
      <c r="B13" s="28" t="s">
        <v>25</v>
      </c>
      <c r="C13" s="29">
        <v>90</v>
      </c>
      <c r="D13" s="30">
        <v>55</v>
      </c>
      <c r="E13" s="31">
        <f t="shared" si="0"/>
        <v>61.1111111111111</v>
      </c>
      <c r="F13" s="32">
        <f t="shared" si="6"/>
        <v>36.1111111111111</v>
      </c>
      <c r="G13" s="33">
        <f t="shared" si="7"/>
        <v>32.5</v>
      </c>
      <c r="H13" s="34"/>
      <c r="I13" s="29">
        <f t="shared" si="2"/>
        <v>36</v>
      </c>
      <c r="J13" s="57">
        <v>19</v>
      </c>
      <c r="K13" s="58">
        <f t="shared" si="3"/>
        <v>15</v>
      </c>
      <c r="L13" s="29"/>
      <c r="M13" s="29">
        <v>1</v>
      </c>
      <c r="N13" s="57"/>
    </row>
    <row r="14" s="1" customFormat="1" ht="36" customHeight="1" spans="2:14">
      <c r="B14" s="23" t="s">
        <v>26</v>
      </c>
      <c r="C14" s="24">
        <v>40008</v>
      </c>
      <c r="D14" s="25">
        <f>D15+D16</f>
        <v>13371</v>
      </c>
      <c r="E14" s="26">
        <f t="shared" si="0"/>
        <v>33.4208158368326</v>
      </c>
      <c r="F14" s="22">
        <f t="shared" si="6"/>
        <v>8.42081583683264</v>
      </c>
      <c r="G14" s="19">
        <f t="shared" si="7"/>
        <v>3369</v>
      </c>
      <c r="H14" s="27">
        <f t="shared" ref="H14:H20" si="8">(D14-J14)/J14*100</f>
        <v>7.51849469282728</v>
      </c>
      <c r="I14" s="24">
        <f t="shared" si="2"/>
        <v>935</v>
      </c>
      <c r="J14" s="55">
        <f>J15+J16</f>
        <v>12436</v>
      </c>
      <c r="K14" s="56">
        <f t="shared" si="3"/>
        <v>6668</v>
      </c>
      <c r="L14" s="24">
        <f t="shared" ref="L14:L16" si="9">D14-K14</f>
        <v>6703</v>
      </c>
      <c r="M14" s="24">
        <f>M15+M16</f>
        <v>8003</v>
      </c>
      <c r="N14" s="55">
        <f t="shared" ref="N14:N19" si="10">D14-M14</f>
        <v>5368</v>
      </c>
    </row>
    <row r="15" s="1" customFormat="1" ht="36" customHeight="1" spans="2:14">
      <c r="B15" s="28" t="s">
        <v>27</v>
      </c>
      <c r="C15" s="29">
        <v>32864</v>
      </c>
      <c r="D15" s="30">
        <v>11966</v>
      </c>
      <c r="E15" s="31">
        <f t="shared" si="0"/>
        <v>36.4106621226874</v>
      </c>
      <c r="F15" s="32">
        <f t="shared" si="6"/>
        <v>11.4106621226874</v>
      </c>
      <c r="G15" s="33">
        <f t="shared" si="7"/>
        <v>3750</v>
      </c>
      <c r="H15" s="34">
        <f t="shared" si="8"/>
        <v>-0.191842522312119</v>
      </c>
      <c r="I15" s="29">
        <f t="shared" si="2"/>
        <v>-23</v>
      </c>
      <c r="J15" s="57">
        <v>11989</v>
      </c>
      <c r="K15" s="58">
        <f t="shared" si="3"/>
        <v>5477.33333333333</v>
      </c>
      <c r="L15" s="29">
        <f t="shared" si="9"/>
        <v>6488.66666666667</v>
      </c>
      <c r="M15" s="29">
        <v>7650</v>
      </c>
      <c r="N15" s="57">
        <f t="shared" si="10"/>
        <v>4316</v>
      </c>
    </row>
    <row r="16" s="1" customFormat="1" ht="36" customHeight="1" spans="2:14">
      <c r="B16" s="28" t="s">
        <v>28</v>
      </c>
      <c r="C16" s="29">
        <v>7144</v>
      </c>
      <c r="D16" s="30">
        <v>1405</v>
      </c>
      <c r="E16" s="31">
        <f t="shared" si="0"/>
        <v>19.6668533034714</v>
      </c>
      <c r="F16" s="32">
        <f t="shared" si="6"/>
        <v>-5.33314669652856</v>
      </c>
      <c r="G16" s="33">
        <f t="shared" si="7"/>
        <v>-381</v>
      </c>
      <c r="H16" s="34">
        <f t="shared" si="8"/>
        <v>214.317673378076</v>
      </c>
      <c r="I16" s="29">
        <f t="shared" si="2"/>
        <v>958</v>
      </c>
      <c r="J16" s="57">
        <v>447</v>
      </c>
      <c r="K16" s="58">
        <f t="shared" si="3"/>
        <v>1190.66666666667</v>
      </c>
      <c r="L16" s="29">
        <f t="shared" si="9"/>
        <v>214.33333333333</v>
      </c>
      <c r="M16" s="29">
        <v>353</v>
      </c>
      <c r="N16" s="57">
        <f t="shared" si="10"/>
        <v>1052</v>
      </c>
    </row>
    <row r="17" s="1" customFormat="1" ht="36" customHeight="1" spans="2:14">
      <c r="B17" s="23" t="s">
        <v>29</v>
      </c>
      <c r="C17" s="24">
        <f>C18+C23+C24</f>
        <v>410456</v>
      </c>
      <c r="D17" s="24">
        <f>D18+D23+D24</f>
        <v>167916</v>
      </c>
      <c r="E17" s="26">
        <f t="shared" si="0"/>
        <v>40.909622468669</v>
      </c>
      <c r="F17" s="22">
        <f t="shared" si="6"/>
        <v>15.909622468669</v>
      </c>
      <c r="G17" s="19">
        <f t="shared" si="7"/>
        <v>65302</v>
      </c>
      <c r="H17" s="27">
        <f t="shared" si="8"/>
        <v>5.39873834855475</v>
      </c>
      <c r="I17" s="24">
        <f t="shared" si="2"/>
        <v>8601</v>
      </c>
      <c r="J17" s="55">
        <v>159315</v>
      </c>
      <c r="K17" s="56"/>
      <c r="L17" s="24"/>
      <c r="M17" s="24">
        <f>M18+M23</f>
        <v>100818</v>
      </c>
      <c r="N17" s="55">
        <f t="shared" si="10"/>
        <v>67098</v>
      </c>
    </row>
    <row r="18" s="1" customFormat="1" ht="36" customHeight="1" spans="2:14">
      <c r="B18" s="23" t="s">
        <v>30</v>
      </c>
      <c r="C18" s="24">
        <v>358104</v>
      </c>
      <c r="D18" s="25">
        <v>150525</v>
      </c>
      <c r="E18" s="26">
        <f t="shared" si="0"/>
        <v>42.0338784263789</v>
      </c>
      <c r="F18" s="22">
        <f t="shared" si="6"/>
        <v>17.0338784263789</v>
      </c>
      <c r="G18" s="19">
        <f t="shared" si="7"/>
        <v>60999</v>
      </c>
      <c r="H18" s="27">
        <f t="shared" si="8"/>
        <v>21.2864705455776</v>
      </c>
      <c r="I18" s="24">
        <f t="shared" si="2"/>
        <v>26418</v>
      </c>
      <c r="J18" s="55">
        <v>124107</v>
      </c>
      <c r="K18" s="56"/>
      <c r="L18" s="24"/>
      <c r="M18" s="24">
        <v>86720</v>
      </c>
      <c r="N18" s="55">
        <f t="shared" si="10"/>
        <v>63805</v>
      </c>
    </row>
    <row r="19" s="1" customFormat="1" ht="36" customHeight="1" spans="2:14">
      <c r="B19" s="28" t="s">
        <v>31</v>
      </c>
      <c r="C19" s="29">
        <v>210491</v>
      </c>
      <c r="D19" s="30">
        <v>82493</v>
      </c>
      <c r="E19" s="31">
        <f t="shared" si="0"/>
        <v>39.1907492481864</v>
      </c>
      <c r="F19" s="32">
        <f t="shared" si="6"/>
        <v>14.1907492481864</v>
      </c>
      <c r="G19" s="33">
        <f t="shared" si="7"/>
        <v>29870.25</v>
      </c>
      <c r="H19" s="34">
        <f t="shared" si="8"/>
        <v>18.4410400723628</v>
      </c>
      <c r="I19" s="29">
        <f t="shared" si="2"/>
        <v>12844</v>
      </c>
      <c r="J19" s="57">
        <v>69649</v>
      </c>
      <c r="K19" s="58"/>
      <c r="L19" s="29" t="s">
        <v>32</v>
      </c>
      <c r="M19" s="29">
        <v>54935</v>
      </c>
      <c r="N19" s="57">
        <f t="shared" si="10"/>
        <v>27558</v>
      </c>
    </row>
    <row r="20" s="1" customFormat="1" ht="36" customHeight="1" spans="2:14">
      <c r="B20" s="35">
        <v>213</v>
      </c>
      <c r="C20" s="29">
        <v>102343</v>
      </c>
      <c r="D20" s="30">
        <v>46406</v>
      </c>
      <c r="E20" s="31">
        <f t="shared" si="0"/>
        <v>45.3435994645457</v>
      </c>
      <c r="F20" s="32">
        <f t="shared" si="6"/>
        <v>20.3435994645457</v>
      </c>
      <c r="G20" s="33">
        <f t="shared" si="7"/>
        <v>20820.25</v>
      </c>
      <c r="H20" s="34">
        <f t="shared" si="8"/>
        <v>18.0273666005392</v>
      </c>
      <c r="I20" s="29">
        <f t="shared" si="2"/>
        <v>7088</v>
      </c>
      <c r="J20" s="57">
        <v>39318</v>
      </c>
      <c r="K20" s="58"/>
      <c r="L20" s="29"/>
      <c r="M20" s="29">
        <v>21685</v>
      </c>
      <c r="N20" s="57"/>
    </row>
    <row r="21" s="1" customFormat="1" ht="36" customHeight="1" spans="2:14">
      <c r="B21" s="28" t="s">
        <v>33</v>
      </c>
      <c r="C21" s="29">
        <v>6006</v>
      </c>
      <c r="D21" s="30">
        <v>0</v>
      </c>
      <c r="E21" s="31"/>
      <c r="F21" s="32">
        <f t="shared" si="6"/>
        <v>-25</v>
      </c>
      <c r="G21" s="33">
        <f t="shared" si="7"/>
        <v>-1501.5</v>
      </c>
      <c r="H21" s="34"/>
      <c r="I21" s="29"/>
      <c r="J21" s="57">
        <v>1762</v>
      </c>
      <c r="K21" s="58"/>
      <c r="L21" s="29"/>
      <c r="M21" s="29">
        <v>481</v>
      </c>
      <c r="N21" s="57"/>
    </row>
    <row r="22" s="1" customFormat="1" ht="36" customHeight="1" spans="2:14">
      <c r="B22" s="28" t="s">
        <v>34</v>
      </c>
      <c r="C22" s="29">
        <v>40</v>
      </c>
      <c r="D22" s="30">
        <v>0</v>
      </c>
      <c r="E22" s="31"/>
      <c r="F22" s="32">
        <f t="shared" si="6"/>
        <v>-25</v>
      </c>
      <c r="G22" s="33">
        <f t="shared" si="7"/>
        <v>-10</v>
      </c>
      <c r="H22" s="34"/>
      <c r="I22" s="29"/>
      <c r="J22" s="57"/>
      <c r="K22" s="58"/>
      <c r="L22" s="29"/>
      <c r="M22" s="29"/>
      <c r="N22" s="57"/>
    </row>
    <row r="23" s="1" customFormat="1" ht="36" customHeight="1" spans="2:14">
      <c r="B23" s="23" t="s">
        <v>35</v>
      </c>
      <c r="C23" s="24">
        <v>49452</v>
      </c>
      <c r="D23" s="25">
        <v>17391</v>
      </c>
      <c r="E23" s="26">
        <f>D23/C23*100</f>
        <v>35.1674350885707</v>
      </c>
      <c r="F23" s="22">
        <f t="shared" si="6"/>
        <v>10.1674350885707</v>
      </c>
      <c r="G23" s="19">
        <f t="shared" si="7"/>
        <v>5028</v>
      </c>
      <c r="H23" s="27">
        <f>(D23-J23)/J23*100</f>
        <v>-50.604976141786</v>
      </c>
      <c r="I23" s="24">
        <f>D23-J23</f>
        <v>-17817</v>
      </c>
      <c r="J23" s="55">
        <v>35208</v>
      </c>
      <c r="K23" s="56"/>
      <c r="L23" s="24"/>
      <c r="M23" s="24">
        <v>14098</v>
      </c>
      <c r="N23" s="55">
        <f>D23-M23</f>
        <v>3293</v>
      </c>
    </row>
    <row r="24" s="1" customFormat="1" ht="36" customHeight="1" spans="2:14">
      <c r="B24" s="36" t="s">
        <v>36</v>
      </c>
      <c r="C24" s="37">
        <v>2900</v>
      </c>
      <c r="D24" s="38">
        <v>0</v>
      </c>
      <c r="E24" s="39"/>
      <c r="F24" s="40">
        <f t="shared" si="6"/>
        <v>-25</v>
      </c>
      <c r="G24" s="41">
        <f t="shared" si="7"/>
        <v>-725</v>
      </c>
      <c r="H24" s="42"/>
      <c r="I24" s="37">
        <f>D24-J24</f>
        <v>0</v>
      </c>
      <c r="J24" s="59"/>
      <c r="K24" s="60"/>
      <c r="L24" s="37"/>
      <c r="M24" s="37">
        <v>0</v>
      </c>
      <c r="N24" s="61"/>
    </row>
    <row r="25" customHeight="1" spans="2:14">
      <c r="B25" s="43" t="s">
        <v>37</v>
      </c>
      <c r="C25" s="44"/>
      <c r="D25" s="44"/>
      <c r="E25" s="45"/>
      <c r="F25" s="45"/>
      <c r="G25" s="46"/>
      <c r="H25" s="45"/>
      <c r="I25" s="43" t="s">
        <v>38</v>
      </c>
      <c r="J25" s="62"/>
      <c r="K25" s="62"/>
      <c r="L25" s="63" t="s">
        <v>39</v>
      </c>
      <c r="N25" s="64"/>
    </row>
    <row r="26" customHeight="1" spans="2:2">
      <c r="B26" s="47"/>
    </row>
    <row r="27" customHeight="1" spans="2:2">
      <c r="B27" s="47"/>
    </row>
  </sheetData>
  <mergeCells count="12">
    <mergeCell ref="B1:N1"/>
    <mergeCell ref="K3:N3"/>
    <mergeCell ref="B3:B4"/>
    <mergeCell ref="B26:B27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" right="0" top="0" bottom="0.0152777777777778" header="0.10625" footer="0.10625"/>
  <pageSetup paperSize="9" scale="6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年初预算更改后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小草</cp:lastModifiedBy>
  <dcterms:created xsi:type="dcterms:W3CDTF">2019-09-11T01:46:00Z</dcterms:created>
  <cp:lastPrinted>2020-09-11T02:17:00Z</cp:lastPrinted>
  <dcterms:modified xsi:type="dcterms:W3CDTF">2023-04-04T07:34:18Z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