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619" activeTab="7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审核" sheetId="16" r:id="rId16"/>
  </sheets>
  <definedNames>
    <definedName name="_xlnm.Print_Area" localSheetId="2">'1'!$A$2:$D$40</definedName>
    <definedName name="_xlnm.Print_Area" localSheetId="11">'10'!$A$2:$D$21</definedName>
    <definedName name="_xlnm.Print_Area" localSheetId="12">'11'!$A$2:$E$20</definedName>
    <definedName name="_xlnm.Print_Area" localSheetId="13">'12'!$A$1:$B$21</definedName>
    <definedName name="_xlnm.Print_Area" localSheetId="3">'2'!$A$2:$B$31</definedName>
    <definedName name="_xlnm.Print_Area" localSheetId="4">'3'!$A$2:$F$41</definedName>
    <definedName name="_xlnm.Print_Area" localSheetId="5">'4'!$A$2:$D$38</definedName>
    <definedName name="_xlnm.Print_Area" localSheetId="6">'5'!$A$2:$K$25</definedName>
    <definedName name="_xlnm.Print_Area" localSheetId="7">'6'!$A$2:$E$37</definedName>
    <definedName name="_xlnm.Print_Area" localSheetId="8">'7'!$A$2:$E$78</definedName>
    <definedName name="_xlnm.Print_Area" localSheetId="9">'8'!$A$2:$H$25</definedName>
    <definedName name="_xlnm.Print_Area" localSheetId="10">'9'!$A$2:$E$34</definedName>
    <definedName name="_xlnm.Print_Area" localSheetId="0">'封面'!$A$1:$G$29</definedName>
    <definedName name="_xlnm.Print_Area" localSheetId="1">'目录'!$A$1:$C$18</definedName>
    <definedName name="_xlnm.Print_Titles" localSheetId="2">'1'!$1:$5</definedName>
    <definedName name="_xlnm.Print_Titles" localSheetId="11">'10'!$1:$21</definedName>
    <definedName name="_xlnm.Print_Titles" localSheetId="12">'11'!$1:$20</definedName>
    <definedName name="_xlnm.Print_Titles" localSheetId="3">'2'!$1:4</definedName>
    <definedName name="_xlnm.Print_Titles" localSheetId="4">'3'!$1:5</definedName>
    <definedName name="_xlnm.Print_Titles" localSheetId="5">'4'!$1:$5</definedName>
    <definedName name="_xlnm.Print_Titles" localSheetId="6">'5'!$1:6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'9'!$1:5</definedName>
  </definedNames>
  <calcPr fullCalcOnLoad="1"/>
</workbook>
</file>

<file path=xl/comments16.xml><?xml version="1.0" encoding="utf-8"?>
<comments xmlns="http://schemas.openxmlformats.org/spreadsheetml/2006/main">
  <authors>
    <author>马国智</author>
    <author>Administrator</author>
  </authors>
  <commentList>
    <comment ref="A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</t>
        </r>
      </text>
    </comment>
    <comment ref="A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判断表1收入和表1支出是否相等</t>
        </r>
      </text>
    </comment>
    <comment ref="A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判断表一和表2收入是否相等（一般公共预算收入）</t>
        </r>
      </text>
    </comment>
    <comment ref="A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判断表一和表2收入是否相等（政府性基金收入）</t>
        </r>
      </text>
    </comment>
    <comment ref="A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判断表一和表2收入是否相等（国有资本经营）
</t>
        </r>
      </text>
    </comment>
    <comment ref="A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判断表一和表2收入是否相等（教育专户收入）
</t>
        </r>
      </text>
    </comment>
    <comment ref="A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判断表一和表2收入是否相等（事业收入）
</t>
        </r>
      </text>
    </comment>
    <comment ref="A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判断表一和表2收入是否相等（上级补助收入）</t>
        </r>
      </text>
    </comment>
    <comment ref="A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判断表一和表2收入是否相等（附属单位上缴收入）</t>
        </r>
      </text>
    </comment>
    <comment ref="A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判断表一和表2收入是否相等（经营收入）</t>
        </r>
      </text>
    </comment>
    <comment ref="A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判断表一和表2收入是否相等（其他收入）</t>
        </r>
      </text>
    </comment>
    <comment ref="A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判断表1和表2的上年结转是否相等</t>
        </r>
      </text>
    </comment>
    <comment ref="A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判断表1和表2的上年结余是否相等</t>
        </r>
      </text>
    </comment>
    <comment ref="A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判断表1总收入和表2总收入是否相等</t>
        </r>
      </text>
    </comment>
    <comment ref="A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判断表1总支出和表3总支出是否相等</t>
        </r>
      </text>
    </comment>
    <comment ref="A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判断表1当年一般公共预算收入与表4一般公共预算收入是否相等</t>
        </r>
      </text>
    </comment>
    <comment ref="A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判断表1当年政府性基金收入与表4政府性基金收入是否相等
</t>
        </r>
      </text>
    </comment>
    <comment ref="A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判断表1当年国有资本经营预算收入与表4国有资本经营预算收入是否相等
</t>
        </r>
      </text>
    </comment>
    <comment ref="A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判断表4当年收入是否与表4当年支出是否相等</t>
        </r>
      </text>
    </comment>
    <comment ref="B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</t>
        </r>
      </text>
    </comment>
    <comment ref="B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A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表1的结转结余应等于表3的结转结余合计</t>
        </r>
      </text>
    </comment>
    <comment ref="A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表1的总收入B38应当大于等于表4的总收入B36</t>
        </r>
      </text>
    </comment>
    <comment ref="A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判断表4一般公共预算收入与表5一般公共预算支出是否相等</t>
        </r>
      </text>
    </comment>
    <comment ref="A2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判断表4政府性基金预算收入与表5政府性基金预算支出是否相等
</t>
        </r>
      </text>
    </comment>
    <comment ref="A2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判断表4国有资本经营预算收入与表5国有资本经营预算支出是否相等
</t>
        </r>
      </text>
    </comment>
    <comment ref="A2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判断表5一般公共预算支出合计与表6一般公共预算合计是否相等</t>
        </r>
      </text>
    </comment>
    <comment ref="A3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判断表5一般公共预算支出基本支出与表6一般公共预算基本支出是否相等
</t>
        </r>
      </text>
    </comment>
    <comment ref="A3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判断表5一般公共预算支出项目支出与表6一般公共预算项目支出是否相等</t>
        </r>
      </text>
    </comment>
    <comment ref="A3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判断表5的政府性基金支出是否小于等于表10的政府性基金支出</t>
        </r>
      </text>
    </comment>
    <comment ref="C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判断表6一般公共预算基本支出与表7一般公共预算基本支出是否相等</t>
        </r>
      </text>
    </comment>
    <comment ref="C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判断表8的公务接待费与表7的公务接待费是否相等</t>
        </r>
      </text>
    </comment>
    <comment ref="C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判断表8表8 的公务用车购置与表7的公务用车购置是否相等</t>
        </r>
      </text>
    </comment>
    <comment ref="C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判断表8公务用车运行维护费与表7公务用车运行维护费是否相等</t>
        </r>
      </text>
    </comment>
    <comment ref="C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判断表8的会议费与表7的会议费是否相等</t>
        </r>
      </text>
    </comment>
    <comment ref="C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判断表7的培训费与表8的培训费是否相等</t>
        </r>
      </text>
    </comment>
    <comment ref="D1" authorId="0">
      <text>
        <r>
          <rPr>
            <b/>
            <sz val="9"/>
            <rFont val="宋体"/>
            <family val="0"/>
          </rPr>
          <t xml:space="preserve">马国智:
</t>
        </r>
        <r>
          <rPr>
            <sz val="9"/>
            <rFont val="宋体"/>
            <family val="0"/>
          </rPr>
          <t>判断表7基本支出公用经费与表9单位运转经费是否相等</t>
        </r>
      </text>
    </comment>
    <comment ref="D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判断表7基本支出公用经费相关科目合计与表9运转经费基本支出合计是否相等</t>
        </r>
      </text>
    </comment>
    <comment ref="C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判断政府采购单位运转经费表12小于等于表9单位运转经费</t>
        </r>
      </text>
    </comment>
    <comment ref="C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</t>
        </r>
      </text>
    </comment>
    <comment ref="C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上年结转结余数应大于表12中的G6的上年结转结余数</t>
        </r>
      </text>
    </comment>
  </commentList>
</comments>
</file>

<file path=xl/sharedStrings.xml><?xml version="1.0" encoding="utf-8"?>
<sst xmlns="http://schemas.openxmlformats.org/spreadsheetml/2006/main" count="593" uniqueCount="436">
  <si>
    <t>单位代码：</t>
  </si>
  <si>
    <t>126229214392007382</t>
  </si>
  <si>
    <t>单位名称：</t>
  </si>
  <si>
    <t>临夏县先锋乡卢马中心小学</t>
  </si>
  <si>
    <t>2024年部门预算表</t>
  </si>
  <si>
    <t>编制日期：2024 年2月12日</t>
  </si>
  <si>
    <t xml:space="preserve">部门领导： </t>
  </si>
  <si>
    <t>包德伟</t>
  </si>
  <si>
    <t>财务负责人：</t>
  </si>
  <si>
    <t>郭兰</t>
  </si>
  <si>
    <r>
      <t xml:space="preserve">   </t>
    </r>
    <r>
      <rPr>
        <sz val="10"/>
        <rFont val="宋体"/>
        <family val="0"/>
      </rPr>
      <t>制表人：</t>
    </r>
  </si>
  <si>
    <t>王顺平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</si>
  <si>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</si>
  <si>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</si>
  <si>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</si>
  <si>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</si>
  <si>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</si>
  <si>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</si>
  <si>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</si>
  <si>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</si>
  <si>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</si>
  <si>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</si>
  <si>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</si>
  <si>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</si>
  <si>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</si>
  <si>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</si>
  <si>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</si>
  <si>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</si>
  <si>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</si>
  <si>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</si>
  <si>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</si>
  <si>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</si>
  <si>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t>（</t>
    </r>
    <r>
      <rPr>
        <u val="single"/>
        <sz val="10"/>
        <color indexed="20"/>
        <rFont val="Arial"/>
        <family val="2"/>
      </rPr>
      <t>11</t>
    </r>
    <r>
      <rPr>
        <u val="single"/>
        <sz val="10"/>
        <color indexed="20"/>
        <rFont val="宋体"/>
        <family val="0"/>
      </rPr>
      <t>）部门管理转移支付表</t>
    </r>
  </si>
  <si>
    <r>
      <t>（</t>
    </r>
    <r>
      <rPr>
        <u val="single"/>
        <sz val="10"/>
        <color indexed="20"/>
        <rFont val="Arial"/>
        <family val="2"/>
      </rPr>
      <t>12</t>
    </r>
    <r>
      <rPr>
        <u val="single"/>
        <sz val="10"/>
        <color indexed="20"/>
        <rFont val="宋体"/>
        <family val="0"/>
      </rPr>
      <t>）国有资本经营预算支出情况表</t>
    </r>
  </si>
  <si>
    <r>
      <t>（</t>
    </r>
    <r>
      <rPr>
        <u val="single"/>
        <sz val="10"/>
        <color indexed="20"/>
        <rFont val="Arial"/>
        <family val="2"/>
      </rPr>
      <t>13</t>
    </r>
    <r>
      <rPr>
        <u val="single"/>
        <sz val="10"/>
        <color indexed="20"/>
        <rFont val="宋体"/>
        <family val="0"/>
      </rPr>
      <t>）部门政府采购预算表</t>
    </r>
  </si>
  <si>
    <t>返回</t>
  </si>
  <si>
    <t>表一、部门收支总体情况表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</si>
  <si>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</si>
  <si>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</si>
  <si>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</si>
  <si>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</si>
  <si>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</si>
  <si>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</si>
  <si>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</si>
  <si>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</si>
  <si>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</si>
  <si>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</si>
  <si>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</si>
  <si>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</si>
  <si>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</si>
  <si>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</si>
  <si>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</si>
  <si>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</si>
  <si>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</si>
  <si>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</si>
  <si>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</si>
  <si>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</si>
  <si>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</si>
  <si>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</si>
  <si>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</si>
  <si>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</si>
  <si>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</si>
  <si>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</si>
  <si>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</si>
  <si>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</si>
  <si>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</si>
  <si>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</si>
  <si>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</si>
  <si>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</si>
  <si>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</si>
  <si>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</si>
  <si>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</si>
  <si>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</si>
  <si>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</si>
  <si>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</si>
  <si>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</si>
  <si>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</si>
  <si>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</si>
  <si>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</si>
  <si>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</si>
  <si>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三十、抗疫特别国债还本支出</t>
  </si>
  <si>
    <t>本年收入合计</t>
  </si>
  <si>
    <t>本年支出合计</t>
  </si>
  <si>
    <t>十、上年结转</t>
  </si>
  <si>
    <t>三十一、结转下年</t>
  </si>
  <si>
    <t>十一、上年结余</t>
  </si>
  <si>
    <t>收入总计</t>
  </si>
  <si>
    <t>支出总计</t>
  </si>
  <si>
    <t>备注：无内容应公开空表并说明情况。</t>
  </si>
  <si>
    <t>表二、部门收入总体情况表</t>
  </si>
  <si>
    <t xml:space="preserve">    经费拨款</t>
  </si>
  <si>
    <t xml:space="preserve">    非税收入安排的拨款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</si>
  <si>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</si>
  <si>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</si>
  <si>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</si>
  <si>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</si>
  <si>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</si>
  <si>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</si>
  <si>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</si>
  <si>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</si>
  <si>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</si>
  <si>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</si>
  <si>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</si>
  <si>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</si>
  <si>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</si>
  <si>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表三、部门支出总体情况表</t>
  </si>
  <si>
    <t>功能分类科目编码</t>
  </si>
  <si>
    <t>功能分类科目名称</t>
  </si>
  <si>
    <t>支出合计</t>
  </si>
  <si>
    <t>基本支出</t>
  </si>
  <si>
    <t>项目支出</t>
  </si>
  <si>
    <t>上年结转结余</t>
  </si>
  <si>
    <t>**</t>
  </si>
  <si>
    <t>总计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</si>
  <si>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</si>
  <si>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</si>
  <si>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</si>
  <si>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</si>
  <si>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</si>
  <si>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</si>
  <si>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</si>
  <si>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</si>
  <si>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</si>
  <si>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</si>
  <si>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</si>
  <si>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</si>
  <si>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</si>
  <si>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</si>
  <si>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</si>
  <si>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</si>
  <si>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</si>
  <si>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</t>
  </si>
  <si>
    <t xml:space="preserve">  20503</t>
  </si>
  <si>
    <t xml:space="preserve">  职业教育</t>
  </si>
  <si>
    <t xml:space="preserve">    2050302</t>
  </si>
  <si>
    <t xml:space="preserve">  中等职业教育</t>
  </si>
  <si>
    <t xml:space="preserve">    2050303</t>
  </si>
  <si>
    <t xml:space="preserve">    技校教育</t>
  </si>
  <si>
    <t xml:space="preserve">  20507</t>
  </si>
  <si>
    <t xml:space="preserve">  特殊教育</t>
  </si>
  <si>
    <t xml:space="preserve">   2050701</t>
  </si>
  <si>
    <t xml:space="preserve">  特殊学校教育</t>
  </si>
  <si>
    <t xml:space="preserve">  20509</t>
  </si>
  <si>
    <t>教育费附加安排的支出</t>
  </si>
  <si>
    <t xml:space="preserve">    2050999</t>
  </si>
  <si>
    <t xml:space="preserve">   其他教育费附加安排的支出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</si>
  <si>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</si>
  <si>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</si>
  <si>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</si>
  <si>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</si>
  <si>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</si>
  <si>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</si>
  <si>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</si>
  <si>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</si>
  <si>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20808</t>
  </si>
  <si>
    <t>抚恤</t>
  </si>
  <si>
    <t xml:space="preserve">    2080801</t>
  </si>
  <si>
    <t xml:space="preserve">   死亡抚恤</t>
  </si>
  <si>
    <t>210</t>
  </si>
  <si>
    <t>卫生健康支出</t>
  </si>
  <si>
    <t xml:space="preserve">  21011</t>
  </si>
  <si>
    <t xml:space="preserve">  行政事业单位医疗</t>
  </si>
  <si>
    <t xml:space="preserve">    行政单位医疗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</si>
  <si>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</si>
  <si>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</si>
  <si>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</si>
  <si>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</si>
  <si>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</si>
  <si>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 xml:space="preserve">   22102</t>
  </si>
  <si>
    <t>住房改革支出</t>
  </si>
  <si>
    <t xml:space="preserve">    2210201</t>
  </si>
  <si>
    <t xml:space="preserve">           住房公积金</t>
  </si>
  <si>
    <t>229</t>
  </si>
  <si>
    <t>其他支出</t>
  </si>
  <si>
    <t xml:space="preserve">   22960</t>
  </si>
  <si>
    <t>彩票公益金安排的支出</t>
  </si>
  <si>
    <t>2296004</t>
  </si>
  <si>
    <t xml:space="preserve">  用于教育事业的彩票公益金支出</t>
  </si>
  <si>
    <t>表四、财政拨款收支总体情况表</t>
  </si>
  <si>
    <t>收      入</t>
  </si>
  <si>
    <t>支      出</t>
  </si>
  <si>
    <t>合计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</si>
  <si>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</si>
  <si>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</si>
  <si>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</si>
  <si>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</si>
  <si>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</si>
  <si>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</si>
  <si>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</si>
  <si>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</si>
  <si>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</si>
  <si>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</si>
  <si>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</si>
  <si>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</si>
  <si>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</si>
  <si>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</si>
  <si>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</si>
  <si>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</si>
  <si>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</si>
  <si>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</si>
  <si>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(十四)交通运输支出</t>
  </si>
  <si>
    <t>(十五)资源勘探信息等支出</t>
  </si>
  <si>
    <t>(十六)商业服务业等支出</t>
  </si>
  <si>
    <t>(十七)金融支出</t>
  </si>
  <si>
    <t>(十八)援助其他地区支出</t>
  </si>
  <si>
    <t>(十九)自然资源海洋气象等支出</t>
  </si>
  <si>
    <t>(二十)住房保障支出</t>
  </si>
  <si>
    <t>(二十一)粮油物资储备支出</t>
  </si>
  <si>
    <t>(二十二)国有资本经营预算支出</t>
  </si>
  <si>
    <t>(二十三)灾害防治及应急管理支出</t>
  </si>
  <si>
    <t>(二十四)预备费</t>
  </si>
  <si>
    <t>(二十五)其他支出</t>
  </si>
  <si>
    <t>(二十六)债务还本支出</t>
  </si>
  <si>
    <t>(二十七)债务付息支出</t>
  </si>
  <si>
    <t>(二十八)债务发行费用支出</t>
  </si>
  <si>
    <t>(二十九)抗疫特别国债还本支出</t>
  </si>
  <si>
    <t>(三十）转移性支出</t>
  </si>
  <si>
    <t>收  入  总  计</t>
  </si>
  <si>
    <t>支  出  总  计</t>
  </si>
  <si>
    <t>表五、财政拨款支出表</t>
  </si>
  <si>
    <t>单位名称</t>
  </si>
  <si>
    <t>一般公共预算支出</t>
  </si>
  <si>
    <t>政府性基金预算支出</t>
  </si>
  <si>
    <t>国有资本经营预算支出</t>
  </si>
  <si>
    <t>表六、一般公共预算支出情况表</t>
  </si>
  <si>
    <t>功能分类科目</t>
  </si>
  <si>
    <t>科目编码</t>
  </si>
  <si>
    <t>科目名称</t>
  </si>
  <si>
    <t xml:space="preserve">    行政单位离退休费</t>
  </si>
  <si>
    <t>表七、一般公共预算基本支出情况表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</si>
  <si>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</si>
  <si>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</si>
  <si>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</si>
  <si>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</si>
  <si>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</si>
  <si>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</si>
  <si>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</si>
  <si>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</si>
  <si>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</si>
  <si>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</si>
  <si>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</si>
  <si>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</si>
  <si>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</si>
  <si>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</si>
  <si>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</si>
  <si>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</si>
  <si>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</si>
  <si>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</si>
  <si>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</si>
  <si>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</si>
  <si>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</si>
  <si>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</si>
  <si>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</si>
  <si>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</si>
  <si>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</si>
  <si>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</si>
  <si>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</si>
  <si>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</si>
  <si>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</si>
  <si>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</si>
  <si>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</si>
  <si>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</si>
  <si>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</si>
  <si>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</si>
  <si>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</si>
  <si>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</si>
  <si>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</si>
  <si>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</si>
  <si>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</si>
  <si>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</si>
  <si>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</si>
  <si>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</si>
  <si>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</si>
  <si>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</si>
  <si>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</si>
  <si>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</si>
  <si>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</si>
  <si>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</si>
  <si>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</si>
  <si>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</si>
  <si>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</si>
  <si>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</si>
  <si>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</si>
  <si>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</si>
  <si>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</si>
  <si>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</si>
  <si>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</si>
  <si>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</si>
  <si>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</si>
  <si>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</si>
  <si>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</si>
  <si>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</si>
  <si>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</si>
  <si>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</si>
  <si>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</si>
  <si>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</si>
  <si>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</si>
  <si>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</si>
  <si>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</si>
  <si>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</si>
  <si>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</si>
  <si>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</si>
  <si>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</si>
  <si>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</si>
  <si>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</si>
  <si>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</si>
  <si>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</si>
  <si>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</si>
  <si>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</si>
  <si>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</si>
  <si>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</si>
  <si>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</si>
  <si>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</si>
  <si>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</si>
  <si>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</si>
  <si>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</si>
  <si>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</si>
  <si>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</si>
  <si>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</si>
  <si>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</si>
  <si>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</si>
  <si>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</si>
  <si>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</si>
  <si>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</si>
  <si>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</si>
  <si>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</si>
  <si>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</si>
  <si>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</si>
  <si>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</si>
  <si>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</si>
  <si>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</si>
  <si>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</si>
  <si>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</si>
  <si>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</si>
  <si>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</si>
  <si>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</si>
  <si>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</si>
  <si>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</si>
  <si>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30311</t>
  </si>
  <si>
    <t xml:space="preserve">  代缴社会保险费</t>
  </si>
  <si>
    <t xml:space="preserve">  30399</t>
  </si>
  <si>
    <t xml:space="preserve">  其他对个人和家庭的补助</t>
  </si>
  <si>
    <t>310</t>
  </si>
  <si>
    <t>资本性支出</t>
  </si>
  <si>
    <t xml:space="preserve">  31001</t>
  </si>
  <si>
    <t xml:space="preserve">  房屋建筑物构建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</si>
  <si>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</si>
  <si>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</si>
  <si>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</si>
  <si>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</si>
  <si>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31005</t>
  </si>
  <si>
    <t xml:space="preserve">  基础设施建设</t>
  </si>
  <si>
    <t xml:space="preserve">  31007</t>
  </si>
  <si>
    <t xml:space="preserve">  信息网络及软件购置更新</t>
  </si>
  <si>
    <t xml:space="preserve">  31008</t>
  </si>
  <si>
    <t xml:space="preserve">  物资储备</t>
  </si>
  <si>
    <t xml:space="preserve">  31009</t>
  </si>
  <si>
    <t xml:space="preserve">  土地补偿</t>
  </si>
  <si>
    <t xml:space="preserve">  31010</t>
  </si>
  <si>
    <t xml:space="preserve">  安置补助</t>
  </si>
  <si>
    <t xml:space="preserve">  31011</t>
  </si>
  <si>
    <t xml:space="preserve">  地上附着物和青苗补偿</t>
  </si>
  <si>
    <t xml:space="preserve">  31012</t>
  </si>
  <si>
    <t xml:space="preserve">  拆迁补偿</t>
  </si>
  <si>
    <t xml:space="preserve">  31013</t>
  </si>
  <si>
    <t xml:space="preserve">  公务用车购置</t>
  </si>
  <si>
    <t xml:space="preserve">  31019</t>
  </si>
  <si>
    <t xml:space="preserve">  其他交通工具购置</t>
  </si>
  <si>
    <t xml:space="preserve">  31021</t>
  </si>
  <si>
    <t xml:space="preserve">  文物和陈列品购置</t>
  </si>
  <si>
    <t xml:space="preserve">  31022</t>
  </si>
  <si>
    <t xml:space="preserve">  无形资产购置</t>
  </si>
  <si>
    <t xml:space="preserve">  31099</t>
  </si>
  <si>
    <t xml:space="preserve">  其他资本性支出</t>
  </si>
  <si>
    <t>表八、一般公共预算“三公”经费、会议费、培训费支出情况表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</si>
  <si>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</si>
  <si>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</si>
  <si>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</si>
  <si>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</si>
  <si>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</si>
  <si>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</si>
  <si>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</si>
  <si>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</si>
  <si>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***</t>
  </si>
  <si>
    <t>表九、一般公共预算机关运行经费</t>
  </si>
  <si>
    <t>序号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</si>
  <si>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</si>
  <si>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</si>
  <si>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</si>
  <si>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</si>
  <si>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</si>
  <si>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</si>
  <si>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</si>
  <si>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</si>
  <si>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</si>
  <si>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</si>
  <si>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</si>
  <si>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</si>
  <si>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</si>
  <si>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</si>
  <si>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</si>
  <si>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</si>
  <si>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</si>
  <si>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</si>
  <si>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</si>
  <si>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</si>
  <si>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</si>
  <si>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</si>
  <si>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</si>
  <si>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办公设备购置</t>
  </si>
  <si>
    <t>表十、政府性基金预算支出情况表</t>
  </si>
  <si>
    <t>支出功能分类科目</t>
  </si>
  <si>
    <t>项        目</t>
  </si>
  <si>
    <t>2020年全省乡村学校少年宫项目资金</t>
  </si>
  <si>
    <t>2021年乡村学校少年宫项目资金-中央项目建设补助资金</t>
  </si>
  <si>
    <t>2022年乡村学校少年宫项目资金</t>
  </si>
  <si>
    <t>2023年乡村学校少年宫项目资金</t>
  </si>
  <si>
    <t>表十一、部门管理转移支付表</t>
  </si>
  <si>
    <t>一般公共预算项目支出</t>
  </si>
  <si>
    <t>政府性基金预算项目支出</t>
  </si>
  <si>
    <t>国有资本经营预算项目支出</t>
  </si>
  <si>
    <t>表十二、国有资本经营预算支出情况表</t>
  </si>
  <si>
    <t>表十三、部门政府采购预算表</t>
  </si>
  <si>
    <t>项  目</t>
  </si>
  <si>
    <t>小计</t>
  </si>
  <si>
    <t>资金来源</t>
  </si>
  <si>
    <t>单位运转经费</t>
  </si>
  <si>
    <t>专项资金</t>
  </si>
  <si>
    <t>纳入预算的非税收入安排的拨款</t>
  </si>
  <si>
    <t>提前下达专项经费</t>
  </si>
  <si>
    <t>财政拨款上年结转</t>
  </si>
  <si>
    <t>合    计</t>
  </si>
  <si>
    <t>货    物</t>
  </si>
  <si>
    <t>工    程</t>
  </si>
  <si>
    <t>服    务</t>
  </si>
  <si>
    <t xml:space="preserve">      其中：政府购买服务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</si>
</sst>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#,##0.00_ ;[Red]\-#,##0.00\ "/>
    <numFmt numFmtId="180" formatCode="#,##0.00;[Red]#,##0.00"/>
    <numFmt numFmtId="181" formatCode="0.00_ ;[Red]\-0.00\ "/>
  </numFmts>
  <fonts count="74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24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Arial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9"/>
      <name val="仿宋_GB2312"/>
      <family val="0"/>
    </font>
    <font>
      <sz val="10"/>
      <name val="仿宋"/>
      <family val="3"/>
    </font>
    <font>
      <sz val="9"/>
      <color indexed="8"/>
      <name val="仿宋_GB2312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12"/>
      <name val="宋体"/>
      <family val="0"/>
    </font>
    <font>
      <sz val="10"/>
      <name val="SimSun"/>
      <family val="0"/>
    </font>
    <font>
      <u val="single"/>
      <sz val="9"/>
      <color indexed="20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u val="single"/>
      <sz val="10"/>
      <color indexed="20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indexed="20"/>
      <name val="Arial"/>
      <family val="2"/>
    </font>
    <font>
      <b/>
      <sz val="9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u val="single"/>
      <sz val="9"/>
      <color rgb="FF800080"/>
      <name val="宋体"/>
      <family val="0"/>
    </font>
    <font>
      <sz val="10"/>
      <name val="Calibri"/>
      <family val="0"/>
    </font>
    <font>
      <u val="single"/>
      <sz val="10"/>
      <color rgb="FF800080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rgb="FF000000"/>
      </left>
      <right style="thin">
        <color indexed="8"/>
      </right>
      <top style="thin">
        <color rgb="FF00000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5" applyNumberFormat="0" applyAlignment="0" applyProtection="0"/>
    <xf numFmtId="0" fontId="58" fillId="4" borderId="6" applyNumberFormat="0" applyAlignment="0" applyProtection="0"/>
    <xf numFmtId="0" fontId="59" fillId="4" borderId="5" applyNumberFormat="0" applyAlignment="0" applyProtection="0"/>
    <xf numFmtId="0" fontId="60" fillId="5" borderId="7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68" fillId="0" borderId="0" xfId="0" applyFont="1" applyFill="1" applyAlignment="1" applyProtection="1">
      <alignment horizontal="left" shrinkToFi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left" shrinkToFi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20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" fontId="8" fillId="0" borderId="16" xfId="0" applyNumberFormat="1" applyFont="1" applyFill="1" applyBorder="1" applyAlignment="1" applyProtection="1">
      <alignment horizontal="right" vertical="center"/>
      <protection locked="0"/>
    </xf>
    <xf numFmtId="4" fontId="8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/>
    </xf>
    <xf numFmtId="0" fontId="69" fillId="0" borderId="17" xfId="0" applyFont="1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/>
      <protection/>
    </xf>
    <xf numFmtId="0" fontId="0" fillId="0" borderId="0" xfId="63" applyFill="1" applyAlignment="1" applyProtection="1">
      <alignment/>
      <protection/>
    </xf>
    <xf numFmtId="0" fontId="12" fillId="0" borderId="0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 wrapText="1"/>
      <protection/>
    </xf>
    <xf numFmtId="177" fontId="13" fillId="0" borderId="14" xfId="0" applyNumberFormat="1" applyFont="1" applyBorder="1" applyAlignment="1" applyProtection="1">
      <alignment vertical="center" wrapText="1"/>
      <protection locked="0"/>
    </xf>
    <xf numFmtId="49" fontId="14" fillId="0" borderId="21" xfId="0" applyNumberFormat="1" applyFont="1" applyBorder="1" applyAlignment="1" applyProtection="1">
      <alignment horizontal="left" vertical="center"/>
      <protection locked="0"/>
    </xf>
    <xf numFmtId="0" fontId="15" fillId="0" borderId="22" xfId="0" applyFont="1" applyFill="1" applyBorder="1" applyAlignment="1" applyProtection="1">
      <alignment horizontal="left" vertical="center" wrapText="1"/>
      <protection locked="0"/>
    </xf>
    <xf numFmtId="177" fontId="16" fillId="0" borderId="14" xfId="0" applyNumberFormat="1" applyFont="1" applyBorder="1" applyAlignment="1" applyProtection="1">
      <alignment vertical="center" wrapText="1"/>
      <protection locked="0"/>
    </xf>
    <xf numFmtId="49" fontId="16" fillId="0" borderId="19" xfId="0" applyNumberFormat="1" applyFont="1" applyBorder="1" applyAlignment="1" applyProtection="1">
      <alignment vertical="center"/>
      <protection locked="0"/>
    </xf>
    <xf numFmtId="49" fontId="14" fillId="0" borderId="21" xfId="0" applyNumberFormat="1" applyFont="1" applyFill="1" applyBorder="1" applyAlignment="1" applyProtection="1">
      <alignment horizontal="left" vertical="center"/>
      <protection locked="0"/>
    </xf>
    <xf numFmtId="49" fontId="16" fillId="0" borderId="19" xfId="0" applyNumberFormat="1" applyFont="1" applyFill="1" applyBorder="1" applyAlignment="1" applyProtection="1">
      <alignment horizontal="left" vertical="center"/>
      <protection locked="0"/>
    </xf>
    <xf numFmtId="177" fontId="16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63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shrinkToFi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178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178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177" fontId="8" fillId="0" borderId="14" xfId="0" applyNumberFormat="1" applyFont="1" applyFill="1" applyBorder="1" applyAlignment="1" applyProtection="1">
      <alignment horizontal="right" vertical="center"/>
      <protection locked="0"/>
    </xf>
    <xf numFmtId="177" fontId="8" fillId="0" borderId="25" xfId="0" applyNumberFormat="1" applyFont="1" applyFill="1" applyBorder="1" applyAlignment="1" applyProtection="1">
      <alignment horizontal="right" vertical="center"/>
      <protection locked="0"/>
    </xf>
    <xf numFmtId="177" fontId="8" fillId="0" borderId="16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left" shrinkToFit="1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/>
    </xf>
    <xf numFmtId="179" fontId="9" fillId="0" borderId="14" xfId="0" applyNumberFormat="1" applyFont="1" applyFill="1" applyBorder="1" applyAlignment="1" applyProtection="1">
      <alignment horizontal="right" vertical="center" wrapText="1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179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179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0" xfId="63" applyFont="1" applyFill="1" applyBorder="1" applyAlignment="1" applyProtection="1">
      <alignment horizontal="left" vertical="center"/>
      <protection locked="0"/>
    </xf>
    <xf numFmtId="0" fontId="0" fillId="0" borderId="0" xfId="63" applyFill="1" applyAlignment="1" applyProtection="1">
      <alignment/>
      <protection locked="0"/>
    </xf>
    <xf numFmtId="0" fontId="18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176" fontId="20" fillId="0" borderId="31" xfId="0" applyNumberFormat="1" applyFont="1" applyFill="1" applyBorder="1" applyAlignment="1" applyProtection="1">
      <alignment vertical="center" shrinkToFit="1"/>
      <protection locked="0"/>
    </xf>
    <xf numFmtId="176" fontId="20" fillId="0" borderId="32" xfId="0" applyNumberFormat="1" applyFont="1" applyFill="1" applyBorder="1" applyAlignment="1" applyProtection="1">
      <alignment vertical="center" shrinkToFit="1"/>
      <protection locked="0"/>
    </xf>
    <xf numFmtId="177" fontId="8" fillId="0" borderId="16" xfId="0" applyNumberFormat="1" applyFont="1" applyFill="1" applyBorder="1" applyAlignment="1" applyProtection="1">
      <alignment horizontal="right" vertical="center"/>
      <protection/>
    </xf>
    <xf numFmtId="177" fontId="8" fillId="0" borderId="14" xfId="0" applyNumberFormat="1" applyFont="1" applyFill="1" applyBorder="1" applyAlignment="1" applyProtection="1">
      <alignment horizontal="right" vertical="center"/>
      <protection/>
    </xf>
    <xf numFmtId="0" fontId="70" fillId="0" borderId="0" xfId="0" applyFont="1" applyBorder="1" applyAlignment="1" applyProtection="1">
      <alignment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/>
      <protection locked="0"/>
    </xf>
    <xf numFmtId="4" fontId="71" fillId="0" borderId="11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11" xfId="0" applyNumberFormat="1" applyFont="1" applyFill="1" applyBorder="1" applyAlignment="1" applyProtection="1">
      <alignment horizontal="right" vertical="center"/>
      <protection locked="0"/>
    </xf>
    <xf numFmtId="179" fontId="9" fillId="0" borderId="11" xfId="0" applyNumberFormat="1" applyFont="1" applyFill="1" applyBorder="1" applyAlignment="1" applyProtection="1">
      <alignment horizontal="center" vertical="center"/>
      <protection locked="0"/>
    </xf>
    <xf numFmtId="17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left" vertical="center"/>
      <protection locked="0"/>
    </xf>
    <xf numFmtId="4" fontId="9" fillId="0" borderId="16" xfId="0" applyNumberFormat="1" applyFont="1" applyFill="1" applyBorder="1" applyAlignment="1" applyProtection="1">
      <alignment horizontal="right" vertical="center"/>
      <protection locked="0"/>
    </xf>
    <xf numFmtId="49" fontId="8" fillId="0" borderId="16" xfId="0" applyNumberFormat="1" applyFont="1" applyFill="1" applyBorder="1" applyAlignment="1" applyProtection="1">
      <alignment horizontal="left" vertical="center"/>
      <protection locked="0"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180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0" fontId="22" fillId="0" borderId="3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180" fontId="8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179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4" fontId="8" fillId="0" borderId="34" xfId="0" applyNumberFormat="1" applyFont="1" applyFill="1" applyBorder="1" applyAlignment="1" applyProtection="1">
      <alignment horizontal="right" vertical="center"/>
      <protection locked="0"/>
    </xf>
    <xf numFmtId="179" fontId="8" fillId="0" borderId="35" xfId="63" applyNumberFormat="1" applyFont="1" applyFill="1" applyBorder="1" applyAlignment="1" applyProtection="1">
      <alignment vertical="center"/>
      <protection/>
    </xf>
    <xf numFmtId="179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15" xfId="0" applyNumberFormat="1" applyFont="1" applyFill="1" applyBorder="1" applyAlignment="1" applyProtection="1">
      <alignment horizontal="right" wrapText="1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Fill="1" applyBorder="1" applyAlignment="1" applyProtection="1">
      <alignment horizontal="right" vertical="center" wrapText="1"/>
      <protection/>
    </xf>
    <xf numFmtId="180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/>
      <protection/>
    </xf>
    <xf numFmtId="0" fontId="7" fillId="0" borderId="0" xfId="73" applyFont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181" fontId="8" fillId="0" borderId="20" xfId="83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179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vertical="center" wrapText="1"/>
      <protection/>
    </xf>
    <xf numFmtId="0" fontId="8" fillId="0" borderId="38" xfId="0" applyFont="1" applyFill="1" applyBorder="1" applyAlignment="1" applyProtection="1">
      <alignment vertical="center" shrinkToFit="1"/>
      <protection/>
    </xf>
    <xf numFmtId="0" fontId="8" fillId="0" borderId="38" xfId="0" applyFont="1" applyFill="1" applyBorder="1" applyAlignment="1" applyProtection="1">
      <alignment horizontal="right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49" fontId="8" fillId="0" borderId="40" xfId="0" applyNumberFormat="1" applyFont="1" applyFill="1" applyBorder="1" applyAlignment="1" applyProtection="1">
      <alignment vertical="center"/>
      <protection/>
    </xf>
    <xf numFmtId="4" fontId="8" fillId="0" borderId="34" xfId="0" applyNumberFormat="1" applyFont="1" applyFill="1" applyBorder="1" applyAlignment="1" applyProtection="1">
      <alignment horizontal="right" vertical="center"/>
      <protection/>
    </xf>
    <xf numFmtId="0" fontId="8" fillId="0" borderId="0" xfId="63" applyFont="1" applyFill="1" applyBorder="1" applyAlignment="1" applyProtection="1">
      <alignment vertical="center"/>
      <protection/>
    </xf>
    <xf numFmtId="0" fontId="10" fillId="0" borderId="0" xfId="63" applyFont="1" applyBorder="1" applyAlignment="1" applyProtection="1">
      <alignment/>
      <protection/>
    </xf>
    <xf numFmtId="0" fontId="0" fillId="0" borderId="0" xfId="63" applyAlignment="1" applyProtection="1">
      <alignment/>
      <protection/>
    </xf>
    <xf numFmtId="0" fontId="70" fillId="0" borderId="0" xfId="63" applyFont="1" applyBorder="1" applyAlignment="1" applyProtection="1">
      <alignment vertical="center" wrapText="1"/>
      <protection/>
    </xf>
    <xf numFmtId="0" fontId="7" fillId="0" borderId="0" xfId="63" applyFont="1" applyBorder="1" applyAlignment="1" applyProtection="1">
      <alignment horizontal="center" vertical="center"/>
      <protection/>
    </xf>
    <xf numFmtId="0" fontId="8" fillId="0" borderId="0" xfId="63" applyFont="1" applyAlignment="1" applyProtection="1">
      <alignment horizontal="left" vertical="center" shrinkToFit="1"/>
      <protection/>
    </xf>
    <xf numFmtId="0" fontId="8" fillId="0" borderId="0" xfId="63" applyFont="1" applyBorder="1" applyAlignment="1" applyProtection="1">
      <alignment horizontal="right" vertical="center"/>
      <protection/>
    </xf>
    <xf numFmtId="0" fontId="8" fillId="0" borderId="10" xfId="63" applyFont="1" applyBorder="1" applyAlignment="1" applyProtection="1">
      <alignment horizontal="center" vertical="center"/>
      <protection/>
    </xf>
    <xf numFmtId="0" fontId="8" fillId="0" borderId="11" xfId="63" applyFont="1" applyBorder="1" applyAlignment="1" applyProtection="1">
      <alignment horizontal="center" vertical="center"/>
      <protection/>
    </xf>
    <xf numFmtId="0" fontId="8" fillId="0" borderId="12" xfId="63" applyFont="1" applyBorder="1" applyAlignment="1" applyProtection="1">
      <alignment horizontal="center" vertical="center"/>
      <protection/>
    </xf>
    <xf numFmtId="0" fontId="8" fillId="0" borderId="39" xfId="63" applyFont="1" applyBorder="1" applyAlignment="1" applyProtection="1">
      <alignment horizontal="center" vertical="center"/>
      <protection/>
    </xf>
    <xf numFmtId="0" fontId="8" fillId="0" borderId="35" xfId="63" applyFont="1" applyBorder="1" applyAlignment="1" applyProtection="1">
      <alignment horizontal="center" vertical="center"/>
      <protection/>
    </xf>
    <xf numFmtId="0" fontId="8" fillId="0" borderId="34" xfId="63" applyFont="1" applyBorder="1" applyAlignment="1" applyProtection="1">
      <alignment horizontal="center" vertical="center"/>
      <protection/>
    </xf>
    <xf numFmtId="0" fontId="8" fillId="0" borderId="40" xfId="63" applyFont="1" applyFill="1" applyBorder="1" applyAlignment="1" applyProtection="1">
      <alignment vertical="center"/>
      <protection/>
    </xf>
    <xf numFmtId="177" fontId="8" fillId="0" borderId="40" xfId="63" applyNumberFormat="1" applyFont="1" applyFill="1" applyBorder="1" applyAlignment="1" applyProtection="1">
      <alignment horizontal="right" vertical="center" wrapText="1"/>
      <protection locked="0"/>
    </xf>
    <xf numFmtId="177" fontId="8" fillId="0" borderId="35" xfId="63" applyNumberFormat="1" applyFont="1" applyFill="1" applyBorder="1" applyAlignment="1" applyProtection="1">
      <alignment horizontal="right" vertical="center" wrapText="1"/>
      <protection locked="0"/>
    </xf>
    <xf numFmtId="0" fontId="8" fillId="0" borderId="39" xfId="63" applyFont="1" applyFill="1" applyBorder="1" applyAlignment="1" applyProtection="1">
      <alignment vertical="center"/>
      <protection/>
    </xf>
    <xf numFmtId="177" fontId="8" fillId="0" borderId="35" xfId="63" applyNumberFormat="1" applyFont="1" applyFill="1" applyBorder="1" applyAlignment="1" applyProtection="1">
      <alignment vertical="center"/>
      <protection/>
    </xf>
    <xf numFmtId="0" fontId="8" fillId="0" borderId="40" xfId="63" applyFont="1" applyFill="1" applyBorder="1" applyAlignment="1" applyProtection="1">
      <alignment horizontal="center" vertical="center"/>
      <protection/>
    </xf>
    <xf numFmtId="177" fontId="8" fillId="0" borderId="35" xfId="63" applyNumberFormat="1" applyFont="1" applyFill="1" applyBorder="1" applyAlignment="1" applyProtection="1">
      <alignment horizontal="right" vertical="center" wrapText="1"/>
      <protection/>
    </xf>
    <xf numFmtId="179" fontId="8" fillId="0" borderId="35" xfId="63" applyNumberFormat="1" applyFont="1" applyFill="1" applyBorder="1" applyAlignment="1" applyProtection="1">
      <alignment horizontal="center" vertical="center"/>
      <protection/>
    </xf>
    <xf numFmtId="177" fontId="8" fillId="0" borderId="40" xfId="63" applyNumberFormat="1" applyFont="1" applyFill="1" applyBorder="1" applyAlignment="1" applyProtection="1">
      <alignment horizontal="right" vertical="center" wrapText="1"/>
      <protection/>
    </xf>
    <xf numFmtId="0" fontId="8" fillId="0" borderId="41" xfId="63" applyFont="1" applyFill="1" applyBorder="1" applyAlignment="1" applyProtection="1">
      <alignment vertical="center"/>
      <protection/>
    </xf>
    <xf numFmtId="177" fontId="8" fillId="0" borderId="42" xfId="63" applyNumberFormat="1" applyFont="1" applyFill="1" applyBorder="1" applyAlignment="1" applyProtection="1">
      <alignment horizontal="right" vertical="center" wrapText="1"/>
      <protection/>
    </xf>
    <xf numFmtId="179" fontId="8" fillId="0" borderId="42" xfId="63" applyNumberFormat="1" applyFont="1" applyFill="1" applyBorder="1" applyAlignment="1" applyProtection="1">
      <alignment vertical="center"/>
      <protection/>
    </xf>
    <xf numFmtId="177" fontId="8" fillId="0" borderId="41" xfId="63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72" fillId="0" borderId="15" xfId="20" applyFont="1" applyBorder="1" applyAlignment="1" applyProtection="1">
      <alignment vertical="center" wrapText="1"/>
      <protection locked="0"/>
    </xf>
    <xf numFmtId="0" fontId="17" fillId="0" borderId="14" xfId="0" applyFont="1" applyBorder="1" applyAlignment="1" applyProtection="1">
      <alignment vertical="center"/>
      <protection/>
    </xf>
    <xf numFmtId="0" fontId="72" fillId="0" borderId="15" xfId="20" applyFont="1" applyBorder="1" applyAlignment="1" applyProtection="1">
      <alignment vertical="center"/>
      <protection locked="0"/>
    </xf>
    <xf numFmtId="0" fontId="72" fillId="0" borderId="23" xfId="20" applyFont="1" applyBorder="1" applyAlignment="1" applyProtection="1">
      <alignment vertical="center" wrapText="1"/>
      <protection locked="0"/>
    </xf>
    <xf numFmtId="0" fontId="17" fillId="0" borderId="25" xfId="0" applyFont="1" applyBorder="1" applyAlignment="1" applyProtection="1">
      <alignment vertical="center"/>
      <protection/>
    </xf>
    <xf numFmtId="0" fontId="17" fillId="0" borderId="25" xfId="0" applyFont="1" applyBorder="1" applyAlignment="1" applyProtection="1">
      <alignment/>
      <protection/>
    </xf>
    <xf numFmtId="0" fontId="17" fillId="0" borderId="43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shrinkToFit="1"/>
      <protection locked="0"/>
    </xf>
    <xf numFmtId="0" fontId="27" fillId="0" borderId="0" xfId="0" applyFont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/>
    </xf>
    <xf numFmtId="0" fontId="2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 quotePrefix="1">
      <alignment horizontal="left" vertical="center"/>
      <protection locked="0"/>
    </xf>
  </cellXfs>
  <cellStyles count="7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10" xfId="64"/>
    <cellStyle name="常规 2 2" xfId="65"/>
    <cellStyle name="常规 2 3" xfId="66"/>
    <cellStyle name="常规 2 4" xfId="67"/>
    <cellStyle name="常规 2 5" xfId="68"/>
    <cellStyle name="常规 2 6" xfId="69"/>
    <cellStyle name="常规 2 7" xfId="70"/>
    <cellStyle name="常规 2 8" xfId="71"/>
    <cellStyle name="常规 2 9" xfId="72"/>
    <cellStyle name="常规 3" xfId="73"/>
    <cellStyle name="常规 3 10" xfId="74"/>
    <cellStyle name="常规 3 2" xfId="75"/>
    <cellStyle name="常规 3 3" xfId="76"/>
    <cellStyle name="常规 3 4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Zeros="0" view="pageBreakPreview" zoomScaleSheetLayoutView="100" workbookViewId="0" topLeftCell="A1">
      <selection activeCell="B10" sqref="B10"/>
    </sheetView>
  </sheetViews>
  <sheetFormatPr defaultColWidth="9.00390625" defaultRowHeight="12.75" customHeight="1"/>
  <cols>
    <col min="1" max="7" width="17.140625" style="202" customWidth="1"/>
    <col min="8" max="9" width="17.140625" style="28" customWidth="1"/>
    <col min="10" max="10" width="9.00390625" style="28" customWidth="1"/>
    <col min="11" max="20" width="9.00390625" style="5" customWidth="1"/>
    <col min="21" max="16384" width="9.00390625" style="1" customWidth="1"/>
  </cols>
  <sheetData>
    <row r="1" spans="1:10" s="5" customFormat="1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="5" customFormat="1" ht="14.25" customHeight="1">
      <c r="A2" s="213"/>
    </row>
    <row r="3" spans="1:10" ht="18.75" customHeight="1">
      <c r="A3" s="214" t="s">
        <v>0</v>
      </c>
      <c r="B3" s="228" t="s">
        <v>1</v>
      </c>
      <c r="C3" s="215"/>
      <c r="D3" s="216"/>
      <c r="E3" s="216"/>
      <c r="F3" s="216"/>
      <c r="G3" s="216"/>
      <c r="H3" s="216"/>
      <c r="I3" s="216"/>
      <c r="J3" s="5"/>
    </row>
    <row r="4" spans="1:10" ht="16.5" customHeight="1">
      <c r="A4" s="214" t="s">
        <v>2</v>
      </c>
      <c r="B4" s="217" t="s">
        <v>3</v>
      </c>
      <c r="C4" s="217"/>
      <c r="D4" s="217"/>
      <c r="E4" s="216"/>
      <c r="F4" s="216"/>
      <c r="G4" s="216"/>
      <c r="H4" s="216"/>
      <c r="I4" s="216">
        <v>606856</v>
      </c>
      <c r="J4" s="5"/>
    </row>
    <row r="5" spans="1:9" s="5" customFormat="1" ht="14.25" customHeight="1">
      <c r="A5" s="216"/>
      <c r="B5" s="216"/>
      <c r="C5" s="216"/>
      <c r="D5" s="216"/>
      <c r="E5" s="216"/>
      <c r="F5" s="216"/>
      <c r="G5" s="216"/>
      <c r="H5" s="216"/>
      <c r="I5" s="216"/>
    </row>
    <row r="6" spans="1:9" s="5" customFormat="1" ht="14.25" customHeight="1">
      <c r="A6" s="216"/>
      <c r="B6" s="216"/>
      <c r="C6" s="216"/>
      <c r="D6" s="216"/>
      <c r="E6" s="216"/>
      <c r="F6" s="216"/>
      <c r="G6" s="216"/>
      <c r="H6" s="216"/>
      <c r="I6" s="216"/>
    </row>
    <row r="7" spans="1:9" s="5" customFormat="1" ht="14.25" customHeight="1">
      <c r="A7" s="216"/>
      <c r="B7" s="216"/>
      <c r="C7" s="216"/>
      <c r="D7" s="216"/>
      <c r="E7" s="216"/>
      <c r="F7" s="216"/>
      <c r="G7" s="216"/>
      <c r="H7" s="216"/>
      <c r="I7" s="216"/>
    </row>
    <row r="8" spans="1:9" s="5" customFormat="1" ht="14.25" customHeight="1">
      <c r="A8" s="216"/>
      <c r="B8" s="216"/>
      <c r="C8" s="216"/>
      <c r="D8" s="216"/>
      <c r="E8" s="216"/>
      <c r="F8" s="216"/>
      <c r="G8" s="216"/>
      <c r="H8" s="216"/>
      <c r="I8" s="216"/>
    </row>
    <row r="9" spans="1:9" s="5" customFormat="1" ht="33" customHeight="1">
      <c r="A9" s="218" t="s">
        <v>4</v>
      </c>
      <c r="B9" s="218"/>
      <c r="C9" s="218"/>
      <c r="D9" s="218"/>
      <c r="E9" s="218"/>
      <c r="F9" s="218"/>
      <c r="G9" s="218"/>
      <c r="H9" s="219"/>
      <c r="I9" s="219"/>
    </row>
    <row r="10" spans="1:9" s="5" customFormat="1" ht="14.25" customHeight="1">
      <c r="A10" s="220"/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14.25" customHeight="1">
      <c r="A11" s="220"/>
      <c r="B11" s="220"/>
      <c r="C11" s="220"/>
      <c r="D11" s="220"/>
      <c r="E11" s="220"/>
      <c r="F11" s="220"/>
      <c r="G11" s="220"/>
      <c r="H11" s="220"/>
      <c r="I11" s="220"/>
    </row>
    <row r="12" spans="1:9" s="5" customFormat="1" ht="14.25" customHeight="1">
      <c r="A12" s="220"/>
      <c r="B12" s="220"/>
      <c r="C12" s="220"/>
      <c r="D12" s="220"/>
      <c r="E12" s="220"/>
      <c r="F12" s="220"/>
      <c r="G12" s="220"/>
      <c r="H12" s="220"/>
      <c r="I12" s="220"/>
    </row>
    <row r="13" spans="1:9" s="5" customFormat="1" ht="14.25" customHeight="1">
      <c r="A13" s="220"/>
      <c r="B13" s="220"/>
      <c r="C13" s="220"/>
      <c r="D13" s="220"/>
      <c r="E13" s="220"/>
      <c r="F13" s="220"/>
      <c r="G13" s="220"/>
      <c r="H13" s="220"/>
      <c r="I13" s="220"/>
    </row>
    <row r="14" spans="1:9" s="5" customFormat="1" ht="14.25" customHeight="1">
      <c r="A14" s="220"/>
      <c r="B14" s="220"/>
      <c r="C14" s="220"/>
      <c r="D14" s="220"/>
      <c r="E14" s="220"/>
      <c r="F14" s="220"/>
      <c r="G14" s="220"/>
      <c r="H14" s="220"/>
      <c r="I14" s="220"/>
    </row>
    <row r="15" spans="1:9" s="5" customFormat="1" ht="14.25" customHeight="1">
      <c r="A15" s="220"/>
      <c r="B15" s="220"/>
      <c r="C15" s="220"/>
      <c r="D15" s="220"/>
      <c r="E15" s="220"/>
      <c r="F15" s="220"/>
      <c r="G15" s="220"/>
      <c r="H15" s="220"/>
      <c r="I15" s="220"/>
    </row>
    <row r="16" spans="1:9" s="5" customFormat="1" ht="14.25" customHeight="1">
      <c r="A16" s="220"/>
      <c r="B16" s="220"/>
      <c r="C16" s="220"/>
      <c r="D16" s="220"/>
      <c r="E16" s="220"/>
      <c r="F16" s="220"/>
      <c r="G16" s="220"/>
      <c r="H16" s="220"/>
      <c r="I16" s="220"/>
    </row>
    <row r="17" spans="1:9" s="5" customFormat="1" ht="14.25" customHeight="1">
      <c r="A17" s="220"/>
      <c r="B17" s="220"/>
      <c r="C17" s="220"/>
      <c r="D17" s="220"/>
      <c r="E17" s="220"/>
      <c r="F17" s="220"/>
      <c r="G17" s="220"/>
      <c r="H17" s="220"/>
      <c r="I17" s="220"/>
    </row>
    <row r="18" spans="1:9" s="5" customFormat="1" ht="14.25" customHeight="1">
      <c r="A18" s="220"/>
      <c r="B18" s="220"/>
      <c r="C18" s="220"/>
      <c r="D18" s="220"/>
      <c r="E18" s="220"/>
      <c r="F18" s="220"/>
      <c r="G18" s="220"/>
      <c r="H18" s="220"/>
      <c r="I18" s="220"/>
    </row>
    <row r="19" spans="1:9" s="5" customFormat="1" ht="14.25" customHeight="1">
      <c r="A19" s="221" t="s">
        <v>5</v>
      </c>
      <c r="B19" s="221"/>
      <c r="C19" s="221"/>
      <c r="D19" s="221"/>
      <c r="E19" s="221"/>
      <c r="F19" s="221"/>
      <c r="G19" s="221"/>
      <c r="H19" s="216"/>
      <c r="I19" s="216"/>
    </row>
    <row r="20" spans="1:9" s="5" customFormat="1" ht="14.25" customHeight="1">
      <c r="A20" s="220"/>
      <c r="B20" s="220"/>
      <c r="C20" s="220"/>
      <c r="D20" s="220"/>
      <c r="E20" s="220"/>
      <c r="F20" s="220"/>
      <c r="G20" s="220"/>
      <c r="H20" s="220"/>
      <c r="I20" s="220"/>
    </row>
    <row r="21" spans="1:9" s="5" customFormat="1" ht="14.25" customHeight="1">
      <c r="A21" s="220"/>
      <c r="B21" s="220"/>
      <c r="C21" s="220"/>
      <c r="D21" s="220"/>
      <c r="E21" s="220"/>
      <c r="F21" s="220"/>
      <c r="G21" s="220"/>
      <c r="H21" s="222"/>
      <c r="I21" s="220"/>
    </row>
    <row r="22" spans="1:10" ht="14.25" customHeight="1">
      <c r="A22" s="220"/>
      <c r="B22" s="214" t="s">
        <v>6</v>
      </c>
      <c r="C22" s="223" t="s">
        <v>7</v>
      </c>
      <c r="D22" s="224" t="s">
        <v>8</v>
      </c>
      <c r="E22" s="225" t="s">
        <v>9</v>
      </c>
      <c r="F22" s="226" t="s">
        <v>10</v>
      </c>
      <c r="G22" s="225" t="s">
        <v>11</v>
      </c>
      <c r="H22" s="222"/>
      <c r="I22" s="220"/>
      <c r="J22" s="5"/>
    </row>
    <row r="23" spans="1:9" s="5" customFormat="1" ht="15.75" customHeight="1">
      <c r="A23" s="222"/>
      <c r="B23" s="227" t="s">
        <v>12</v>
      </c>
      <c r="C23" s="222"/>
      <c r="D23" s="222"/>
      <c r="E23" s="222"/>
      <c r="F23" s="222"/>
      <c r="G23" s="222"/>
      <c r="H23" s="222"/>
      <c r="I23" s="222"/>
    </row>
    <row r="24" spans="1:10" s="5" customFormat="1" ht="12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5" customFormat="1" ht="12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s="5" customFormat="1" ht="12.75" customHeight="1">
      <c r="A26" s="28"/>
      <c r="B26" s="28"/>
      <c r="C26" s="28"/>
      <c r="D26" s="28"/>
      <c r="E26" s="202"/>
      <c r="F26" s="28"/>
      <c r="G26" s="28"/>
      <c r="H26" s="28"/>
      <c r="I26" s="28"/>
      <c r="J26" s="28"/>
    </row>
    <row r="27" spans="1:10" s="5" customFormat="1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5" customFormat="1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5" customFormat="1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s="5" customFormat="1" ht="12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s="5" customFormat="1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0" s="5" customFormat="1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s="5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s="5" customFormat="1" ht="12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s="5" customFormat="1" ht="12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8:10" ht="12.75" customHeight="1">
      <c r="H36" s="5"/>
      <c r="I36" s="5"/>
      <c r="J36" s="5"/>
    </row>
    <row r="37" spans="8:10" ht="12.75" customHeight="1">
      <c r="H37" s="5"/>
      <c r="I37" s="5"/>
      <c r="J37" s="5"/>
    </row>
    <row r="38" spans="8:10" ht="12.75" customHeight="1">
      <c r="H38" s="5"/>
      <c r="I38" s="5"/>
      <c r="J38" s="5"/>
    </row>
    <row r="39" spans="8:10" ht="12.75" customHeight="1">
      <c r="H39" s="5"/>
      <c r="I39" s="5"/>
      <c r="J39" s="5"/>
    </row>
    <row r="40" spans="8:10" ht="12.75" customHeight="1">
      <c r="H40" s="5"/>
      <c r="I40" s="5"/>
      <c r="J40" s="5"/>
    </row>
    <row r="41" spans="8:10" ht="12.75" customHeight="1">
      <c r="H41" s="5"/>
      <c r="I41" s="5"/>
      <c r="J41" s="5"/>
    </row>
    <row r="42" spans="8:10" ht="12.75" customHeight="1">
      <c r="H42" s="5"/>
      <c r="I42" s="5"/>
      <c r="J42" s="5"/>
    </row>
    <row r="43" spans="8:10" ht="12.75" customHeight="1">
      <c r="H43" s="5"/>
      <c r="I43" s="5"/>
      <c r="J43" s="5"/>
    </row>
    <row r="44" spans="8:10" ht="12.75" customHeight="1">
      <c r="H44" s="5"/>
      <c r="I44" s="5"/>
      <c r="J44" s="5"/>
    </row>
    <row r="45" spans="8:10" ht="12.75" customHeight="1">
      <c r="H45" s="5"/>
      <c r="I45" s="5"/>
      <c r="J45" s="5"/>
    </row>
    <row r="46" spans="8:10" ht="12.75" customHeight="1">
      <c r="H46" s="5"/>
      <c r="I46" s="5"/>
      <c r="J46" s="5"/>
    </row>
    <row r="47" spans="8:10" ht="12.75" customHeight="1">
      <c r="H47" s="5"/>
      <c r="I47" s="5"/>
      <c r="J47" s="5"/>
    </row>
    <row r="48" spans="8:10" ht="12.75" customHeight="1">
      <c r="H48" s="5"/>
      <c r="I48" s="5"/>
      <c r="J48" s="5"/>
    </row>
    <row r="49" spans="8:10" ht="12.75" customHeight="1">
      <c r="H49" s="5"/>
      <c r="I49" s="5"/>
      <c r="J49" s="5"/>
    </row>
    <row r="50" spans="8:10" ht="12.75" customHeight="1">
      <c r="H50" s="5"/>
      <c r="I50" s="5"/>
      <c r="J50" s="5"/>
    </row>
    <row r="51" spans="8:10" ht="12.75" customHeight="1">
      <c r="H51" s="5"/>
      <c r="I51" s="5"/>
      <c r="J51" s="5"/>
    </row>
    <row r="52" spans="8:10" ht="12.75" customHeight="1">
      <c r="H52" s="5"/>
      <c r="I52" s="5"/>
      <c r="J52" s="5"/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</sheetData>
  <sheetProtection selectLockedCells="1"/>
  <mergeCells count="4">
    <mergeCell ref="B3:C3"/>
    <mergeCell ref="B4:D4"/>
    <mergeCell ref="A9:G9"/>
    <mergeCell ref="A19:G19"/>
  </mergeCells>
  <printOptions/>
  <pageMargins left="0.979166666666667" right="0.979166666666667" top="0.979166666666667" bottom="0.979166666666667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view="pageBreakPreview" zoomScale="110" zoomScaleSheetLayoutView="110" workbookViewId="0" topLeftCell="A1">
      <selection activeCell="J9" sqref="J9"/>
    </sheetView>
  </sheetViews>
  <sheetFormatPr defaultColWidth="9.00390625" defaultRowHeight="12.75" customHeight="1"/>
  <cols>
    <col min="1" max="1" width="45.140625" style="28" customWidth="1"/>
    <col min="2" max="8" width="15.28125" style="28" customWidth="1"/>
    <col min="9" max="9" width="9.140625" style="28" customWidth="1"/>
    <col min="10" max="16384" width="9.00390625" style="5" customWidth="1"/>
  </cols>
  <sheetData>
    <row r="1" ht="24.75" customHeight="1">
      <c r="A1" s="85" t="s">
        <v>35</v>
      </c>
    </row>
    <row r="2" spans="1:8" ht="24.75" customHeight="1">
      <c r="A2" s="20" t="s">
        <v>374</v>
      </c>
      <c r="B2" s="20"/>
      <c r="C2" s="20"/>
      <c r="D2" s="20"/>
      <c r="E2" s="20"/>
      <c r="F2" s="20"/>
      <c r="G2" s="20"/>
      <c r="H2" s="20"/>
    </row>
    <row r="3" spans="1:8" ht="24.75" customHeight="1">
      <c r="A3" s="86" t="str">
        <f>'封面'!A4&amp;'封面'!B4</f>
        <v>单位名称：临夏县先锋乡卢马中心小学</v>
      </c>
      <c r="B3" s="86"/>
      <c r="C3" s="86"/>
      <c r="D3" s="86"/>
      <c r="H3" s="22" t="s">
        <v>37</v>
      </c>
    </row>
    <row r="4" spans="1:8" ht="24.75" customHeight="1">
      <c r="A4" s="87" t="s">
        <v>220</v>
      </c>
      <c r="B4" s="24" t="s">
        <v>375</v>
      </c>
      <c r="C4" s="23"/>
      <c r="D4" s="23"/>
      <c r="E4" s="23"/>
      <c r="F4" s="88"/>
      <c r="G4" s="89" t="s">
        <v>376</v>
      </c>
      <c r="H4" s="90" t="s">
        <v>377</v>
      </c>
    </row>
    <row r="5" spans="1:8" ht="24.75" customHeight="1">
      <c r="A5" s="91"/>
      <c r="B5" s="89" t="s">
        <v>181</v>
      </c>
      <c r="C5" s="89" t="s">
        <v>378</v>
      </c>
      <c r="D5" s="89" t="s">
        <v>379</v>
      </c>
      <c r="E5" s="33" t="s">
        <v>380</v>
      </c>
      <c r="F5" s="92"/>
      <c r="G5" s="93"/>
      <c r="H5" s="94"/>
    </row>
    <row r="6" spans="1:8" ht="24.75" customHeight="1">
      <c r="A6" s="95"/>
      <c r="B6" s="96"/>
      <c r="C6" s="96"/>
      <c r="D6" s="96"/>
      <c r="E6" s="33" t="s">
        <v>381</v>
      </c>
      <c r="F6" s="33" t="s">
        <v>382</v>
      </c>
      <c r="G6" s="96"/>
      <c r="H6" s="97"/>
    </row>
    <row r="7" spans="1:8" ht="24.75" customHeight="1">
      <c r="A7" s="95" t="s">
        <v>383</v>
      </c>
      <c r="B7" s="96">
        <v>1</v>
      </c>
      <c r="C7" s="96">
        <v>2</v>
      </c>
      <c r="D7" s="96">
        <v>3</v>
      </c>
      <c r="E7" s="33">
        <v>4</v>
      </c>
      <c r="F7" s="33">
        <v>5</v>
      </c>
      <c r="G7" s="96">
        <v>6</v>
      </c>
      <c r="H7" s="97">
        <v>7</v>
      </c>
    </row>
    <row r="8" spans="1:9" s="42" customFormat="1" ht="24.75" customHeight="1">
      <c r="A8" s="98" t="s">
        <v>113</v>
      </c>
      <c r="B8" s="99">
        <f>C8+D8+E8+F8</f>
        <v>0</v>
      </c>
      <c r="C8" s="99">
        <f aca="true" t="shared" si="0" ref="C8:H8">SUM(C9:C24)</f>
        <v>0</v>
      </c>
      <c r="D8" s="99">
        <f t="shared" si="0"/>
        <v>0</v>
      </c>
      <c r="E8" s="99">
        <f t="shared" si="0"/>
        <v>0</v>
      </c>
      <c r="F8" s="99">
        <f t="shared" si="0"/>
        <v>0</v>
      </c>
      <c r="G8" s="99">
        <f t="shared" si="0"/>
        <v>0</v>
      </c>
      <c r="H8" s="100">
        <f t="shared" si="0"/>
        <v>93011.06</v>
      </c>
      <c r="I8" s="29"/>
    </row>
    <row r="9" spans="1:8" ht="24.75" customHeight="1">
      <c r="A9" s="39" t="s">
        <v>3</v>
      </c>
      <c r="B9" s="101">
        <v>0</v>
      </c>
      <c r="C9" s="102">
        <v>0</v>
      </c>
      <c r="D9" s="102"/>
      <c r="E9" s="102"/>
      <c r="F9" s="102"/>
      <c r="G9" s="102"/>
      <c r="H9" s="103">
        <v>93011.06</v>
      </c>
    </row>
    <row r="10" spans="1:8" ht="24.75" customHeight="1">
      <c r="A10" s="39"/>
      <c r="B10" s="101"/>
      <c r="C10" s="102"/>
      <c r="D10" s="102"/>
      <c r="E10" s="102"/>
      <c r="F10" s="102"/>
      <c r="G10" s="102"/>
      <c r="H10" s="103"/>
    </row>
    <row r="11" spans="1:8" ht="24.75" customHeight="1">
      <c r="A11" s="104"/>
      <c r="B11" s="101"/>
      <c r="C11" s="102"/>
      <c r="D11" s="102"/>
      <c r="E11" s="102"/>
      <c r="F11" s="102"/>
      <c r="G11" s="102"/>
      <c r="H11" s="103"/>
    </row>
    <row r="12" spans="1:8" ht="24.75" customHeight="1">
      <c r="A12" s="105"/>
      <c r="B12" s="101">
        <f>C12+D12+E12+F12</f>
        <v>0</v>
      </c>
      <c r="C12" s="102"/>
      <c r="D12" s="102"/>
      <c r="E12" s="102"/>
      <c r="F12" s="102"/>
      <c r="G12" s="102"/>
      <c r="H12" s="103"/>
    </row>
    <row r="13" spans="1:8" ht="24.75" customHeight="1">
      <c r="A13" s="105"/>
      <c r="B13" s="101">
        <f>C13+D13+E13+F13</f>
        <v>0</v>
      </c>
      <c r="C13" s="102"/>
      <c r="D13" s="102"/>
      <c r="E13" s="102"/>
      <c r="F13" s="102"/>
      <c r="G13" s="102"/>
      <c r="H13" s="103"/>
    </row>
    <row r="14" spans="1:8" ht="24.75" customHeight="1">
      <c r="A14" s="105"/>
      <c r="B14" s="101">
        <f>C14+D14+E14+F14</f>
        <v>0</v>
      </c>
      <c r="C14" s="102"/>
      <c r="D14" s="102"/>
      <c r="E14" s="102"/>
      <c r="F14" s="102"/>
      <c r="G14" s="102"/>
      <c r="H14" s="103"/>
    </row>
    <row r="15" spans="1:8" ht="24.75" customHeight="1">
      <c r="A15" s="105"/>
      <c r="B15" s="101">
        <f>C15+D15+E15+F15</f>
        <v>0</v>
      </c>
      <c r="C15" s="102"/>
      <c r="D15" s="102"/>
      <c r="E15" s="102"/>
      <c r="F15" s="102"/>
      <c r="G15" s="102"/>
      <c r="H15" s="103"/>
    </row>
    <row r="16" spans="1:8" ht="24.75" customHeight="1">
      <c r="A16" s="105"/>
      <c r="B16" s="101">
        <f>C16+D16+E16+F16</f>
        <v>0</v>
      </c>
      <c r="C16" s="102"/>
      <c r="D16" s="102"/>
      <c r="E16" s="102"/>
      <c r="F16" s="102"/>
      <c r="G16" s="102"/>
      <c r="H16" s="103"/>
    </row>
    <row r="17" spans="1:8" ht="24.75" customHeight="1">
      <c r="A17" s="105"/>
      <c r="B17" s="101">
        <f aca="true" t="shared" si="1" ref="B17:B24">C17+D17+E17+F17</f>
        <v>0</v>
      </c>
      <c r="C17" s="102"/>
      <c r="D17" s="102"/>
      <c r="E17" s="102"/>
      <c r="F17" s="102"/>
      <c r="G17" s="102"/>
      <c r="H17" s="103"/>
    </row>
    <row r="18" spans="1:8" ht="24.75" customHeight="1">
      <c r="A18" s="105"/>
      <c r="B18" s="101">
        <f t="shared" si="1"/>
        <v>0</v>
      </c>
      <c r="C18" s="102"/>
      <c r="D18" s="102"/>
      <c r="E18" s="102"/>
      <c r="F18" s="102"/>
      <c r="G18" s="102"/>
      <c r="H18" s="103"/>
    </row>
    <row r="19" spans="1:8" ht="24.75" customHeight="1">
      <c r="A19" s="105"/>
      <c r="B19" s="101">
        <f t="shared" si="1"/>
        <v>0</v>
      </c>
      <c r="C19" s="102"/>
      <c r="D19" s="102"/>
      <c r="E19" s="102"/>
      <c r="F19" s="102"/>
      <c r="G19" s="102"/>
      <c r="H19" s="103"/>
    </row>
    <row r="20" spans="1:8" ht="24.75" customHeight="1">
      <c r="A20" s="105"/>
      <c r="B20" s="101">
        <f t="shared" si="1"/>
        <v>0</v>
      </c>
      <c r="C20" s="102"/>
      <c r="D20" s="102"/>
      <c r="E20" s="102"/>
      <c r="F20" s="102"/>
      <c r="G20" s="102"/>
      <c r="H20" s="103"/>
    </row>
    <row r="21" spans="1:8" ht="24.75" customHeight="1">
      <c r="A21" s="105"/>
      <c r="B21" s="101">
        <f t="shared" si="1"/>
        <v>0</v>
      </c>
      <c r="C21" s="102"/>
      <c r="D21" s="102"/>
      <c r="E21" s="102"/>
      <c r="F21" s="102"/>
      <c r="G21" s="102"/>
      <c r="H21" s="103"/>
    </row>
    <row r="22" spans="1:8" ht="24.75" customHeight="1">
      <c r="A22" s="105"/>
      <c r="B22" s="101">
        <f t="shared" si="1"/>
        <v>0</v>
      </c>
      <c r="C22" s="102"/>
      <c r="D22" s="102"/>
      <c r="E22" s="102"/>
      <c r="F22" s="102"/>
      <c r="G22" s="102"/>
      <c r="H22" s="103"/>
    </row>
    <row r="23" spans="1:8" ht="24.75" customHeight="1">
      <c r="A23" s="105"/>
      <c r="B23" s="101">
        <f t="shared" si="1"/>
        <v>0</v>
      </c>
      <c r="C23" s="102"/>
      <c r="D23" s="102"/>
      <c r="E23" s="102"/>
      <c r="F23" s="102"/>
      <c r="G23" s="102"/>
      <c r="H23" s="103"/>
    </row>
    <row r="24" spans="1:8" ht="24.75" customHeight="1">
      <c r="A24" s="105"/>
      <c r="B24" s="101">
        <f t="shared" si="1"/>
        <v>0</v>
      </c>
      <c r="C24" s="102"/>
      <c r="D24" s="102"/>
      <c r="E24" s="102"/>
      <c r="F24" s="102"/>
      <c r="G24" s="102"/>
      <c r="H24" s="103"/>
    </row>
    <row r="25" spans="1:8" s="45" customFormat="1" ht="19.5" customHeight="1">
      <c r="A25" s="106" t="s">
        <v>88</v>
      </c>
      <c r="B25" s="106"/>
      <c r="C25" s="106"/>
      <c r="D25" s="106"/>
      <c r="E25" s="107"/>
      <c r="F25" s="107"/>
      <c r="G25" s="107"/>
      <c r="H25" s="107"/>
    </row>
    <row r="26" ht="12.75" customHeight="1">
      <c r="I26" s="5"/>
    </row>
    <row r="27" ht="12.75" customHeight="1">
      <c r="I27" s="5"/>
    </row>
    <row r="28" ht="12.75" customHeight="1">
      <c r="I28" s="5"/>
    </row>
    <row r="29" ht="12.75" customHeight="1">
      <c r="I29" s="5"/>
    </row>
    <row r="30" ht="12.75" customHeight="1">
      <c r="I30" s="5"/>
    </row>
    <row r="31" ht="12.75" customHeight="1">
      <c r="I31" s="5"/>
    </row>
    <row r="32" ht="12.75" customHeight="1">
      <c r="I32" s="5"/>
    </row>
    <row r="33" spans="1:8" s="5" customFormat="1" ht="12.75" customHeight="1">
      <c r="A33" s="28"/>
      <c r="B33" s="28"/>
      <c r="C33" s="28"/>
      <c r="D33" s="28"/>
      <c r="E33" s="28"/>
      <c r="F33" s="28"/>
      <c r="G33" s="28"/>
      <c r="H33" s="28"/>
    </row>
    <row r="34" spans="1:8" s="5" customFormat="1" ht="12.75" customHeight="1">
      <c r="A34" s="28"/>
      <c r="B34" s="28"/>
      <c r="C34" s="28"/>
      <c r="D34" s="28"/>
      <c r="E34" s="28"/>
      <c r="F34" s="28"/>
      <c r="G34" s="28"/>
      <c r="H34" s="28"/>
    </row>
    <row r="35" spans="1:8" s="5" customFormat="1" ht="12.75" customHeight="1">
      <c r="A35" s="28"/>
      <c r="B35" s="28"/>
      <c r="C35" s="28"/>
      <c r="D35" s="28"/>
      <c r="E35" s="28"/>
      <c r="F35" s="28"/>
      <c r="G35" s="28"/>
      <c r="H35" s="28"/>
    </row>
    <row r="36" spans="1:8" s="5" customFormat="1" ht="12.75" customHeight="1">
      <c r="A36" s="28"/>
      <c r="B36" s="28"/>
      <c r="C36" s="28"/>
      <c r="D36" s="28"/>
      <c r="E36" s="28"/>
      <c r="F36" s="28"/>
      <c r="G36" s="28"/>
      <c r="H36" s="28"/>
    </row>
    <row r="37" spans="1:8" s="5" customFormat="1" ht="12.75" customHeight="1">
      <c r="A37" s="28"/>
      <c r="B37" s="28"/>
      <c r="C37" s="28"/>
      <c r="D37" s="28"/>
      <c r="E37" s="28"/>
      <c r="F37" s="28"/>
      <c r="G37" s="28"/>
      <c r="H37" s="28"/>
    </row>
    <row r="38" spans="1:8" s="5" customFormat="1" ht="12.75" customHeight="1">
      <c r="A38" s="28"/>
      <c r="B38" s="28"/>
      <c r="C38" s="28"/>
      <c r="D38" s="28"/>
      <c r="E38" s="28"/>
      <c r="F38" s="28"/>
      <c r="G38" s="28"/>
      <c r="H38" s="28"/>
    </row>
    <row r="39" spans="1:8" s="5" customFormat="1" ht="12.75" customHeight="1">
      <c r="A39" s="28"/>
      <c r="B39" s="28"/>
      <c r="C39" s="28"/>
      <c r="D39" s="28"/>
      <c r="E39" s="28"/>
      <c r="F39" s="28"/>
      <c r="G39" s="28"/>
      <c r="H39" s="28"/>
    </row>
    <row r="40" spans="1:8" s="5" customFormat="1" ht="12.75" customHeight="1">
      <c r="A40" s="28"/>
      <c r="B40" s="28"/>
      <c r="C40" s="28"/>
      <c r="D40" s="28"/>
      <c r="E40" s="28"/>
      <c r="F40" s="28"/>
      <c r="G40" s="28"/>
      <c r="H40" s="28"/>
    </row>
    <row r="41" spans="1:8" s="5" customFormat="1" ht="12.75" customHeight="1">
      <c r="A41" s="28"/>
      <c r="B41" s="28"/>
      <c r="C41" s="28"/>
      <c r="D41" s="28"/>
      <c r="E41" s="28"/>
      <c r="F41" s="28"/>
      <c r="G41" s="28"/>
      <c r="H41" s="28"/>
    </row>
    <row r="42" spans="1:8" s="5" customFormat="1" ht="12.75" customHeight="1">
      <c r="A42" s="28"/>
      <c r="B42" s="28"/>
      <c r="C42" s="28"/>
      <c r="D42" s="28"/>
      <c r="E42" s="28"/>
      <c r="F42" s="28"/>
      <c r="G42" s="28"/>
      <c r="H42" s="28"/>
    </row>
    <row r="43" spans="1:8" s="5" customFormat="1" ht="12.75" customHeight="1">
      <c r="A43" s="28"/>
      <c r="B43" s="28"/>
      <c r="C43" s="28"/>
      <c r="D43" s="28"/>
      <c r="E43" s="28"/>
      <c r="F43" s="28"/>
      <c r="G43" s="28"/>
      <c r="H43" s="28"/>
    </row>
    <row r="44" spans="1:8" s="5" customFormat="1" ht="12.75" customHeight="1">
      <c r="A44" s="28"/>
      <c r="B44" s="28"/>
      <c r="C44" s="28"/>
      <c r="D44" s="28"/>
      <c r="E44" s="28"/>
      <c r="F44" s="28"/>
      <c r="G44" s="28"/>
      <c r="H44" s="28"/>
    </row>
    <row r="45" spans="1:8" s="5" customFormat="1" ht="12.75" customHeight="1">
      <c r="A45" s="28"/>
      <c r="B45" s="28"/>
      <c r="C45" s="28"/>
      <c r="D45" s="28"/>
      <c r="E45" s="28"/>
      <c r="F45" s="28"/>
      <c r="G45" s="28"/>
      <c r="H45" s="28"/>
    </row>
    <row r="46" spans="1:8" s="5" customFormat="1" ht="12.75" customHeight="1">
      <c r="A46" s="28"/>
      <c r="B46" s="28"/>
      <c r="C46" s="28"/>
      <c r="D46" s="28"/>
      <c r="E46" s="28"/>
      <c r="F46" s="28"/>
      <c r="G46" s="28"/>
      <c r="H46" s="28"/>
    </row>
    <row r="47" spans="1:8" s="5" customFormat="1" ht="12.75" customHeight="1">
      <c r="A47" s="28"/>
      <c r="B47" s="28"/>
      <c r="C47" s="28"/>
      <c r="D47" s="28"/>
      <c r="E47" s="28"/>
      <c r="F47" s="28"/>
      <c r="G47" s="28"/>
      <c r="H47" s="28"/>
    </row>
    <row r="48" spans="1:8" s="5" customFormat="1" ht="12.75" customHeight="1">
      <c r="A48" s="28"/>
      <c r="B48" s="28"/>
      <c r="C48" s="28"/>
      <c r="D48" s="28"/>
      <c r="E48" s="28"/>
      <c r="F48" s="28"/>
      <c r="G48" s="28"/>
      <c r="H48" s="28"/>
    </row>
    <row r="49" spans="1:8" s="5" customFormat="1" ht="12.75" customHeight="1">
      <c r="A49" s="28"/>
      <c r="B49" s="28"/>
      <c r="C49" s="28"/>
      <c r="D49" s="28"/>
      <c r="E49" s="28"/>
      <c r="F49" s="28"/>
      <c r="G49" s="28"/>
      <c r="H49" s="28"/>
    </row>
    <row r="50" spans="1:8" s="5" customFormat="1" ht="12.75" customHeight="1">
      <c r="A50" s="28"/>
      <c r="B50" s="28"/>
      <c r="C50" s="28"/>
      <c r="D50" s="28"/>
      <c r="E50" s="28"/>
      <c r="F50" s="28"/>
      <c r="G50" s="28"/>
      <c r="H50" s="28"/>
    </row>
    <row r="51" spans="1:8" s="5" customFormat="1" ht="12.75" customHeight="1">
      <c r="A51" s="28"/>
      <c r="B51" s="28"/>
      <c r="C51" s="28"/>
      <c r="D51" s="28"/>
      <c r="E51" s="28"/>
      <c r="F51" s="28"/>
      <c r="G51" s="28"/>
      <c r="H51" s="28"/>
    </row>
    <row r="52" spans="1:8" s="5" customFormat="1" ht="12.75" customHeight="1">
      <c r="A52" s="28"/>
      <c r="B52" s="28"/>
      <c r="C52" s="28"/>
      <c r="D52" s="28"/>
      <c r="E52" s="28"/>
      <c r="F52" s="28"/>
      <c r="G52" s="28"/>
      <c r="H52" s="28"/>
    </row>
    <row r="53" spans="1:8" s="5" customFormat="1" ht="12.75" customHeight="1">
      <c r="A53" s="28"/>
      <c r="B53" s="28"/>
      <c r="C53" s="28"/>
      <c r="D53" s="28"/>
      <c r="E53" s="28"/>
      <c r="F53" s="28"/>
      <c r="G53" s="28"/>
      <c r="H53" s="28"/>
    </row>
  </sheetData>
  <sheetProtection password="8A04" sheet="1" objects="1" formatCells="0" insertRows="0" deleteRows="0" autoFilter="0"/>
  <mergeCells count="11">
    <mergeCell ref="A2:H2"/>
    <mergeCell ref="A3:D3"/>
    <mergeCell ref="B4:F4"/>
    <mergeCell ref="E5:F5"/>
    <mergeCell ref="A25:D2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landscape" paperSize="9" scale="73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showGridLines="0" showZeros="0" view="pageBreakPreview" zoomScale="110" zoomScaleSheetLayoutView="110" workbookViewId="0" topLeftCell="A1">
      <selection activeCell="D32" sqref="D32"/>
    </sheetView>
  </sheetViews>
  <sheetFormatPr defaultColWidth="9.00390625" defaultRowHeight="12.75" customHeight="1"/>
  <cols>
    <col min="1" max="1" width="8.7109375" style="29" customWidth="1"/>
    <col min="2" max="2" width="26.8515625" style="29" customWidth="1"/>
    <col min="3" max="5" width="17.8515625" style="29" customWidth="1"/>
    <col min="6" max="7" width="6.8515625" style="29" customWidth="1"/>
    <col min="8" max="16384" width="9.00390625" style="4" customWidth="1"/>
  </cols>
  <sheetData>
    <row r="1" spans="1:2" ht="15" customHeight="1">
      <c r="A1" s="64" t="s">
        <v>35</v>
      </c>
      <c r="B1" s="65"/>
    </row>
    <row r="2" spans="1:5" ht="24" customHeight="1">
      <c r="A2" s="66" t="s">
        <v>384</v>
      </c>
      <c r="B2" s="66"/>
      <c r="C2" s="66"/>
      <c r="D2" s="66"/>
      <c r="E2" s="66"/>
    </row>
    <row r="3" spans="1:5" ht="16.5" customHeight="1">
      <c r="A3" s="67" t="str">
        <f>'封面'!A4&amp;'封面'!B4</f>
        <v>单位名称：临夏县先锋乡卢马中心小学</v>
      </c>
      <c r="B3" s="67"/>
      <c r="C3" s="67"/>
      <c r="D3" s="67"/>
      <c r="E3" s="68" t="s">
        <v>37</v>
      </c>
    </row>
    <row r="4" spans="1:5" ht="21.75" customHeight="1">
      <c r="A4" s="69" t="s">
        <v>385</v>
      </c>
      <c r="B4" s="70" t="s">
        <v>40</v>
      </c>
      <c r="C4" s="70" t="s">
        <v>181</v>
      </c>
      <c r="D4" s="70" t="s">
        <v>109</v>
      </c>
      <c r="E4" s="71" t="s">
        <v>110</v>
      </c>
    </row>
    <row r="5" spans="1:5" ht="21.75" customHeight="1">
      <c r="A5" s="72" t="s">
        <v>112</v>
      </c>
      <c r="B5" s="73" t="s">
        <v>112</v>
      </c>
      <c r="C5" s="73">
        <v>1</v>
      </c>
      <c r="D5" s="73">
        <v>2</v>
      </c>
      <c r="E5" s="74">
        <v>3</v>
      </c>
    </row>
    <row r="6" spans="1:5" ht="21.75" customHeight="1">
      <c r="A6" s="75">
        <f>ROW()-6</f>
        <v>0</v>
      </c>
      <c r="B6" s="76" t="s">
        <v>113</v>
      </c>
      <c r="C6" s="77">
        <f>D6+E6</f>
        <v>0</v>
      </c>
      <c r="D6" s="78">
        <f>SUM(D7:D33)</f>
        <v>0</v>
      </c>
      <c r="E6" s="79">
        <f>SUM(E7:E33)</f>
        <v>0</v>
      </c>
    </row>
    <row r="7" spans="1:5" ht="21.75" customHeight="1">
      <c r="A7" s="80">
        <f>ROW()-6</f>
        <v>1</v>
      </c>
      <c r="B7" s="81" t="s">
        <v>386</v>
      </c>
      <c r="C7" s="77">
        <f aca="true" t="shared" si="0" ref="C7:C33">D7+E7</f>
        <v>0</v>
      </c>
      <c r="D7" s="82"/>
      <c r="E7" s="83"/>
    </row>
    <row r="8" spans="1:5" ht="21.75" customHeight="1">
      <c r="A8" s="80">
        <f>ROW()-6</f>
        <v>2</v>
      </c>
      <c r="B8" s="81" t="s">
        <v>387</v>
      </c>
      <c r="C8" s="77">
        <f t="shared" si="0"/>
        <v>0</v>
      </c>
      <c r="D8" s="82"/>
      <c r="E8" s="82"/>
    </row>
    <row r="9" spans="1:5" ht="21.75" customHeight="1">
      <c r="A9" s="80">
        <v>3</v>
      </c>
      <c r="B9" s="81" t="s">
        <v>388</v>
      </c>
      <c r="C9" s="77">
        <f t="shared" si="0"/>
        <v>0</v>
      </c>
      <c r="D9" s="82"/>
      <c r="E9" s="82"/>
    </row>
    <row r="10" spans="1:5" ht="21.75" customHeight="1">
      <c r="A10" s="80">
        <f aca="true" t="shared" si="1" ref="A10:A15">ROW()-6</f>
        <v>4</v>
      </c>
      <c r="B10" s="81" t="s">
        <v>389</v>
      </c>
      <c r="C10" s="77">
        <f t="shared" si="0"/>
        <v>0</v>
      </c>
      <c r="D10" s="82"/>
      <c r="E10" s="82"/>
    </row>
    <row r="11" spans="1:5" ht="21.75" customHeight="1">
      <c r="A11" s="80">
        <v>5</v>
      </c>
      <c r="B11" s="81" t="s">
        <v>390</v>
      </c>
      <c r="C11" s="77">
        <f t="shared" si="0"/>
        <v>0</v>
      </c>
      <c r="D11" s="82"/>
      <c r="E11" s="82"/>
    </row>
    <row r="12" spans="1:5" ht="21.75" customHeight="1">
      <c r="A12" s="80">
        <f t="shared" si="1"/>
        <v>6</v>
      </c>
      <c r="B12" s="81" t="s">
        <v>391</v>
      </c>
      <c r="C12" s="77">
        <f t="shared" si="0"/>
        <v>0</v>
      </c>
      <c r="D12" s="82"/>
      <c r="E12" s="82"/>
    </row>
    <row r="13" spans="1:5" ht="21.75" customHeight="1">
      <c r="A13" s="80">
        <v>7</v>
      </c>
      <c r="B13" s="81" t="s">
        <v>392</v>
      </c>
      <c r="C13" s="77">
        <f t="shared" si="0"/>
        <v>0</v>
      </c>
      <c r="D13" s="82"/>
      <c r="E13" s="82"/>
    </row>
    <row r="14" spans="1:5" ht="21.75" customHeight="1">
      <c r="A14" s="80">
        <f t="shared" si="1"/>
        <v>8</v>
      </c>
      <c r="B14" s="81" t="s">
        <v>393</v>
      </c>
      <c r="C14" s="77">
        <f t="shared" si="0"/>
        <v>0</v>
      </c>
      <c r="D14" s="82"/>
      <c r="E14" s="82"/>
    </row>
    <row r="15" spans="1:5" ht="21.75" customHeight="1">
      <c r="A15" s="80">
        <f t="shared" si="1"/>
        <v>9</v>
      </c>
      <c r="B15" s="81" t="s">
        <v>394</v>
      </c>
      <c r="C15" s="77">
        <f t="shared" si="0"/>
        <v>0</v>
      </c>
      <c r="D15" s="82"/>
      <c r="E15" s="82"/>
    </row>
    <row r="16" spans="1:5" ht="21.75" customHeight="1">
      <c r="A16" s="80">
        <v>10</v>
      </c>
      <c r="B16" s="81" t="s">
        <v>395</v>
      </c>
      <c r="C16" s="77">
        <f t="shared" si="0"/>
        <v>0</v>
      </c>
      <c r="D16" s="82"/>
      <c r="E16" s="82"/>
    </row>
    <row r="17" spans="1:5" ht="21.75" customHeight="1">
      <c r="A17" s="80">
        <f>ROW()-6</f>
        <v>11</v>
      </c>
      <c r="B17" s="81" t="s">
        <v>396</v>
      </c>
      <c r="C17" s="77">
        <f t="shared" si="0"/>
        <v>0</v>
      </c>
      <c r="D17" s="82"/>
      <c r="E17" s="82"/>
    </row>
    <row r="18" spans="1:5" ht="21.75" customHeight="1">
      <c r="A18" s="80">
        <f>ROW()-6</f>
        <v>12</v>
      </c>
      <c r="B18" s="81" t="s">
        <v>397</v>
      </c>
      <c r="C18" s="77">
        <f t="shared" si="0"/>
        <v>0</v>
      </c>
      <c r="D18" s="82"/>
      <c r="E18" s="82"/>
    </row>
    <row r="19" spans="1:5" ht="21.75" customHeight="1">
      <c r="A19" s="80">
        <v>13</v>
      </c>
      <c r="B19" s="81" t="s">
        <v>376</v>
      </c>
      <c r="C19" s="77">
        <f t="shared" si="0"/>
        <v>0</v>
      </c>
      <c r="D19" s="82"/>
      <c r="E19" s="82"/>
    </row>
    <row r="20" spans="1:5" ht="21.75" customHeight="1">
      <c r="A20" s="80">
        <f>ROW()-6</f>
        <v>14</v>
      </c>
      <c r="B20" s="81" t="s">
        <v>377</v>
      </c>
      <c r="C20" s="77">
        <f t="shared" si="0"/>
        <v>0</v>
      </c>
      <c r="D20" s="84"/>
      <c r="E20" s="82"/>
    </row>
    <row r="21" spans="1:5" ht="21.75" customHeight="1">
      <c r="A21" s="80">
        <v>15</v>
      </c>
      <c r="B21" s="81" t="s">
        <v>379</v>
      </c>
      <c r="C21" s="77">
        <f t="shared" si="0"/>
        <v>0</v>
      </c>
      <c r="D21" s="82"/>
      <c r="E21" s="82"/>
    </row>
    <row r="22" spans="1:5" ht="21.75" customHeight="1">
      <c r="A22" s="80">
        <f>ROW()-6</f>
        <v>16</v>
      </c>
      <c r="B22" s="81" t="s">
        <v>398</v>
      </c>
      <c r="C22" s="77">
        <f t="shared" si="0"/>
        <v>0</v>
      </c>
      <c r="D22" s="82"/>
      <c r="E22" s="82"/>
    </row>
    <row r="23" spans="1:5" ht="21.75" customHeight="1">
      <c r="A23" s="80">
        <v>17</v>
      </c>
      <c r="B23" s="81" t="s">
        <v>399</v>
      </c>
      <c r="C23" s="77">
        <f t="shared" si="0"/>
        <v>0</v>
      </c>
      <c r="D23" s="82"/>
      <c r="E23" s="82"/>
    </row>
    <row r="24" spans="1:5" ht="21.75" customHeight="1">
      <c r="A24" s="80">
        <f>ROW()-6</f>
        <v>18</v>
      </c>
      <c r="B24" s="81" t="s">
        <v>400</v>
      </c>
      <c r="C24" s="77">
        <f t="shared" si="0"/>
        <v>0</v>
      </c>
      <c r="D24" s="82"/>
      <c r="E24" s="82"/>
    </row>
    <row r="25" spans="1:5" ht="21.75" customHeight="1">
      <c r="A25" s="80">
        <v>19</v>
      </c>
      <c r="B25" s="81" t="s">
        <v>401</v>
      </c>
      <c r="C25" s="77">
        <f t="shared" si="0"/>
        <v>0</v>
      </c>
      <c r="D25" s="82"/>
      <c r="E25" s="82"/>
    </row>
    <row r="26" spans="1:5" ht="21.75" customHeight="1">
      <c r="A26" s="80">
        <f>ROW()-6</f>
        <v>20</v>
      </c>
      <c r="B26" s="81" t="s">
        <v>402</v>
      </c>
      <c r="C26" s="77">
        <f t="shared" si="0"/>
        <v>0</v>
      </c>
      <c r="D26" s="82"/>
      <c r="E26" s="82"/>
    </row>
    <row r="27" spans="1:5" ht="21.75" customHeight="1">
      <c r="A27" s="80">
        <v>21</v>
      </c>
      <c r="B27" s="81" t="s">
        <v>403</v>
      </c>
      <c r="C27" s="77">
        <f t="shared" si="0"/>
        <v>0</v>
      </c>
      <c r="D27" s="84"/>
      <c r="E27" s="82"/>
    </row>
    <row r="28" spans="1:5" ht="21.75" customHeight="1">
      <c r="A28" s="80">
        <f>ROW()-6</f>
        <v>22</v>
      </c>
      <c r="B28" s="81" t="s">
        <v>404</v>
      </c>
      <c r="C28" s="77">
        <f t="shared" si="0"/>
        <v>0</v>
      </c>
      <c r="D28" s="84"/>
      <c r="E28" s="82"/>
    </row>
    <row r="29" spans="1:5" ht="21.75" customHeight="1">
      <c r="A29" s="80">
        <v>24</v>
      </c>
      <c r="B29" s="81" t="s">
        <v>405</v>
      </c>
      <c r="C29" s="77">
        <f t="shared" si="0"/>
        <v>0</v>
      </c>
      <c r="D29" s="84"/>
      <c r="E29" s="82"/>
    </row>
    <row r="30" spans="1:5" ht="21.75" customHeight="1">
      <c r="A30" s="80">
        <v>25</v>
      </c>
      <c r="B30" s="81" t="s">
        <v>406</v>
      </c>
      <c r="C30" s="77">
        <f t="shared" si="0"/>
        <v>0</v>
      </c>
      <c r="D30" s="84"/>
      <c r="E30" s="82"/>
    </row>
    <row r="31" spans="1:5" ht="21.75" customHeight="1">
      <c r="A31" s="80">
        <v>26</v>
      </c>
      <c r="B31" s="81" t="s">
        <v>407</v>
      </c>
      <c r="C31" s="77">
        <f t="shared" si="0"/>
        <v>0</v>
      </c>
      <c r="D31" s="84"/>
      <c r="E31" s="82"/>
    </row>
    <row r="32" spans="1:5" ht="21.75" customHeight="1">
      <c r="A32" s="80">
        <v>27</v>
      </c>
      <c r="B32" s="81" t="s">
        <v>408</v>
      </c>
      <c r="C32" s="77">
        <f t="shared" si="0"/>
        <v>0</v>
      </c>
      <c r="D32" s="84"/>
      <c r="E32" s="82"/>
    </row>
    <row r="33" spans="1:5" ht="21.75" customHeight="1">
      <c r="A33" s="80">
        <v>28</v>
      </c>
      <c r="B33" s="81" t="s">
        <v>409</v>
      </c>
      <c r="C33" s="77">
        <f t="shared" si="0"/>
        <v>0</v>
      </c>
      <c r="D33" s="84"/>
      <c r="E33" s="82"/>
    </row>
    <row r="34" spans="1:4" s="45" customFormat="1" ht="19.5" customHeight="1">
      <c r="A34" s="61" t="s">
        <v>88</v>
      </c>
      <c r="B34" s="61"/>
      <c r="C34" s="61"/>
      <c r="D34" s="61"/>
    </row>
    <row r="60" spans="6:7" ht="12.75" customHeight="1">
      <c r="F60" s="4"/>
      <c r="G60" s="4"/>
    </row>
    <row r="61" spans="6:7" ht="12.75" customHeight="1">
      <c r="F61" s="4"/>
      <c r="G61" s="4"/>
    </row>
    <row r="62" spans="6:7" ht="12.75" customHeight="1">
      <c r="F62" s="4"/>
      <c r="G62" s="4"/>
    </row>
  </sheetData>
  <sheetProtection password="8A04" sheet="1" objects="1" formatCells="0" autoFilter="0"/>
  <mergeCells count="3">
    <mergeCell ref="A2:E2"/>
    <mergeCell ref="A3:D3"/>
    <mergeCell ref="A34:D3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05" footer="0.39305555555555605"/>
  <pageSetup fitToHeight="100" horizontalDpi="300" verticalDpi="300" orientation="portrait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showGridLines="0" showZeros="0" view="pageBreakPreview" zoomScale="110" zoomScaleSheetLayoutView="110" workbookViewId="0" topLeftCell="A1">
      <selection activeCell="C14" sqref="C14"/>
    </sheetView>
  </sheetViews>
  <sheetFormatPr defaultColWidth="9.00390625" defaultRowHeight="12.75" customHeight="1"/>
  <cols>
    <col min="1" max="1" width="19.421875" style="5" customWidth="1"/>
    <col min="2" max="2" width="48.57421875" style="28" customWidth="1"/>
    <col min="3" max="3" width="18.7109375" style="28" customWidth="1"/>
    <col min="4" max="4" width="1.7109375" style="28" customWidth="1"/>
    <col min="5" max="16" width="9.140625" style="28" customWidth="1"/>
    <col min="17" max="16384" width="9.00390625" style="5" customWidth="1"/>
  </cols>
  <sheetData>
    <row r="1" spans="1:2" s="5" customFormat="1" ht="15" customHeight="1">
      <c r="A1" s="30" t="s">
        <v>35</v>
      </c>
      <c r="B1" s="46"/>
    </row>
    <row r="2" spans="2:3" s="5" customFormat="1" ht="32.25" customHeight="1">
      <c r="B2" s="20" t="s">
        <v>410</v>
      </c>
      <c r="C2" s="20"/>
    </row>
    <row r="3" spans="1:3" s="5" customFormat="1" ht="15" customHeight="1">
      <c r="A3" s="21" t="str">
        <f>'封面'!A4&amp;'封面'!B4</f>
        <v>单位名称：临夏县先锋乡卢马中心小学</v>
      </c>
      <c r="B3" s="21"/>
      <c r="C3" s="22" t="s">
        <v>37</v>
      </c>
    </row>
    <row r="4" spans="1:3" s="5" customFormat="1" ht="15" customHeight="1">
      <c r="A4" s="47" t="s">
        <v>411</v>
      </c>
      <c r="B4" s="48" t="s">
        <v>412</v>
      </c>
      <c r="C4" s="49" t="s">
        <v>41</v>
      </c>
    </row>
    <row r="5" spans="1:3" s="5" customFormat="1" ht="15" customHeight="1">
      <c r="A5" s="50"/>
      <c r="B5" s="51"/>
      <c r="C5" s="52"/>
    </row>
    <row r="6" spans="1:3" s="5" customFormat="1" ht="25.5" customHeight="1">
      <c r="A6" s="47" t="s">
        <v>113</v>
      </c>
      <c r="B6" s="47"/>
      <c r="C6" s="53">
        <f>C7+C8+C9+C10</f>
        <v>0</v>
      </c>
    </row>
    <row r="7" spans="1:3" s="5" customFormat="1" ht="25.5" customHeight="1">
      <c r="A7" s="54" t="s">
        <v>176</v>
      </c>
      <c r="B7" s="55" t="s">
        <v>413</v>
      </c>
      <c r="C7" s="56"/>
    </row>
    <row r="8" spans="1:3" s="5" customFormat="1" ht="25.5" customHeight="1">
      <c r="A8" s="54" t="s">
        <v>176</v>
      </c>
      <c r="B8" s="55" t="s">
        <v>414</v>
      </c>
      <c r="C8" s="56"/>
    </row>
    <row r="9" spans="1:3" s="5" customFormat="1" ht="25.5" customHeight="1">
      <c r="A9" s="54" t="s">
        <v>176</v>
      </c>
      <c r="B9" s="55" t="s">
        <v>415</v>
      </c>
      <c r="C9" s="56"/>
    </row>
    <row r="10" spans="1:3" s="5" customFormat="1" ht="25.5" customHeight="1">
      <c r="A10" s="54" t="s">
        <v>176</v>
      </c>
      <c r="B10" s="55" t="s">
        <v>416</v>
      </c>
      <c r="C10" s="56"/>
    </row>
    <row r="11" spans="1:3" s="5" customFormat="1" ht="25.5" customHeight="1">
      <c r="A11" s="54"/>
      <c r="B11" s="57"/>
      <c r="C11" s="56"/>
    </row>
    <row r="12" spans="1:3" s="5" customFormat="1" ht="25.5" customHeight="1">
      <c r="A12" s="54"/>
      <c r="B12" s="57"/>
      <c r="C12" s="56"/>
    </row>
    <row r="13" spans="1:3" s="5" customFormat="1" ht="25.5" customHeight="1">
      <c r="A13" s="54"/>
      <c r="B13" s="57"/>
      <c r="C13" s="56"/>
    </row>
    <row r="14" spans="1:3" s="5" customFormat="1" ht="25.5" customHeight="1">
      <c r="A14" s="54"/>
      <c r="B14" s="57"/>
      <c r="C14" s="56"/>
    </row>
    <row r="15" spans="1:3" s="5" customFormat="1" ht="25.5" customHeight="1">
      <c r="A15" s="54"/>
      <c r="B15" s="57"/>
      <c r="C15" s="56"/>
    </row>
    <row r="16" spans="1:3" s="5" customFormat="1" ht="25.5" customHeight="1">
      <c r="A16" s="54"/>
      <c r="B16" s="57"/>
      <c r="C16" s="56"/>
    </row>
    <row r="17" spans="1:16" ht="25.5" customHeight="1">
      <c r="A17" s="54"/>
      <c r="B17" s="57"/>
      <c r="C17" s="5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25.5" customHeight="1">
      <c r="A18" s="54"/>
      <c r="B18" s="57"/>
      <c r="C18" s="5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25.5" customHeight="1">
      <c r="A19" s="54"/>
      <c r="B19" s="57"/>
      <c r="C19" s="5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5" s="42" customFormat="1" ht="25.5" customHeight="1">
      <c r="A20" s="58"/>
      <c r="B20" s="59"/>
      <c r="C20" s="60"/>
      <c r="D20" s="29"/>
      <c r="O20" s="63"/>
    </row>
    <row r="21" spans="1:4" s="45" customFormat="1" ht="19.5" customHeight="1">
      <c r="A21" s="61" t="s">
        <v>88</v>
      </c>
      <c r="B21" s="61"/>
      <c r="C21" s="61"/>
      <c r="D21" s="61"/>
    </row>
    <row r="22" spans="2:16" ht="18.75" customHeight="1">
      <c r="B22" s="6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4:14" ht="12.75" customHeight="1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4:14" ht="12.75" customHeight="1"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4:14" ht="12.75" customHeight="1"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4:14" ht="12.75" customHeight="1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4:14" ht="12.75" customHeight="1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4:14" ht="12.75" customHeight="1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4:14" ht="12.75" customHeight="1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4:14" ht="12.75" customHeight="1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4:14" ht="12.75" customHeight="1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4:14" ht="12.75" customHeight="1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4:14" ht="12.75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4:14" ht="12.75" customHeight="1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4:14" ht="12.75" customHeight="1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4:14" ht="12.75" customHeight="1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4:14" ht="12.75" customHeight="1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4:14" ht="12.75" customHeight="1"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</sheetData>
  <sheetProtection password="8A04" sheet="1" objects="1" formatCells="0" insertRows="0" deleteRows="0" autoFilter="0"/>
  <mergeCells count="7">
    <mergeCell ref="B2:C2"/>
    <mergeCell ref="A3:B3"/>
    <mergeCell ref="A6:B6"/>
    <mergeCell ref="A21:D21"/>
    <mergeCell ref="A4:A5"/>
    <mergeCell ref="B4:B5"/>
    <mergeCell ref="C4:C5"/>
  </mergeCells>
  <hyperlinks>
    <hyperlink ref="B1" location="目录!A1" display="目录!A1"/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Width="0" horizontalDpi="300" verticalDpi="300" orientation="portrait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view="pageBreakPreview" zoomScale="110" zoomScaleSheetLayoutView="110" workbookViewId="0" topLeftCell="A1">
      <selection activeCell="A11" sqref="A11"/>
    </sheetView>
  </sheetViews>
  <sheetFormatPr defaultColWidth="9.00390625" defaultRowHeight="12.75" customHeight="1"/>
  <cols>
    <col min="1" max="1" width="39.00390625" style="28" customWidth="1"/>
    <col min="2" max="5" width="13.140625" style="28" customWidth="1"/>
    <col min="6" max="7" width="6.8515625" style="28" customWidth="1"/>
    <col min="8" max="16384" width="9.00390625" style="5" customWidth="1"/>
  </cols>
  <sheetData>
    <row r="1" spans="1:7" ht="24.75" customHeight="1">
      <c r="A1" s="30" t="s">
        <v>35</v>
      </c>
      <c r="B1" s="5"/>
      <c r="C1" s="5"/>
      <c r="D1" s="5"/>
      <c r="E1" s="5"/>
      <c r="F1" s="5"/>
      <c r="G1" s="5"/>
    </row>
    <row r="2" spans="1:7" ht="24.75" customHeight="1">
      <c r="A2" s="20" t="s">
        <v>417</v>
      </c>
      <c r="B2" s="20"/>
      <c r="C2" s="20"/>
      <c r="D2" s="20"/>
      <c r="E2" s="20"/>
      <c r="F2" s="5"/>
      <c r="G2" s="5"/>
    </row>
    <row r="3" spans="1:7" ht="24.75" customHeight="1">
      <c r="A3" s="21" t="str">
        <f>'封面'!A4&amp;'封面'!B4</f>
        <v>单位名称：临夏县先锋乡卢马中心小学</v>
      </c>
      <c r="B3" s="21"/>
      <c r="C3" s="21"/>
      <c r="D3" s="5"/>
      <c r="E3" s="22" t="s">
        <v>37</v>
      </c>
      <c r="F3" s="5"/>
      <c r="G3" s="5"/>
    </row>
    <row r="4" spans="1:7" ht="46.5" customHeight="1">
      <c r="A4" s="31" t="s">
        <v>220</v>
      </c>
      <c r="B4" s="32" t="s">
        <v>181</v>
      </c>
      <c r="C4" s="33" t="s">
        <v>418</v>
      </c>
      <c r="D4" s="33" t="s">
        <v>419</v>
      </c>
      <c r="E4" s="24" t="s">
        <v>420</v>
      </c>
      <c r="F4" s="5"/>
      <c r="G4" s="5"/>
    </row>
    <row r="5" spans="1:13" s="28" customFormat="1" ht="24.75" customHeight="1">
      <c r="A5" s="31" t="s">
        <v>112</v>
      </c>
      <c r="B5" s="32">
        <v>1</v>
      </c>
      <c r="C5" s="32">
        <v>4</v>
      </c>
      <c r="D5" s="32">
        <v>4</v>
      </c>
      <c r="E5" s="34">
        <v>4</v>
      </c>
      <c r="H5" s="5"/>
      <c r="I5" s="5"/>
      <c r="J5" s="5"/>
      <c r="K5" s="5"/>
      <c r="L5" s="5"/>
      <c r="M5" s="5"/>
    </row>
    <row r="6" spans="1:13" s="28" customFormat="1" ht="24.75" customHeight="1">
      <c r="A6" s="35" t="s">
        <v>113</v>
      </c>
      <c r="B6" s="32">
        <f>SUM(C6:E6)</f>
        <v>0</v>
      </c>
      <c r="C6" s="32">
        <f>SUM(C7:C19)</f>
        <v>0</v>
      </c>
      <c r="D6" s="32">
        <f>SUM(D7:D19)</f>
        <v>0</v>
      </c>
      <c r="E6" s="34">
        <f>SUM(E7:E19)</f>
        <v>0</v>
      </c>
      <c r="H6" s="5"/>
      <c r="I6" s="5"/>
      <c r="J6" s="5"/>
      <c r="K6" s="5"/>
      <c r="L6" s="5"/>
      <c r="M6" s="5"/>
    </row>
    <row r="7" spans="1:13" s="28" customFormat="1" ht="24.75" customHeight="1">
      <c r="A7" s="36"/>
      <c r="B7" s="37">
        <f>SUM(C7:E7)</f>
        <v>0</v>
      </c>
      <c r="C7" s="37"/>
      <c r="D7" s="37"/>
      <c r="E7" s="38"/>
      <c r="H7" s="5"/>
      <c r="I7" s="5"/>
      <c r="J7" s="5"/>
      <c r="K7" s="5"/>
      <c r="L7" s="5"/>
      <c r="M7" s="5"/>
    </row>
    <row r="8" spans="1:13" s="28" customFormat="1" ht="24.75" customHeight="1">
      <c r="A8" s="36"/>
      <c r="B8" s="37">
        <f>SUM(C8:E8)</f>
        <v>0</v>
      </c>
      <c r="C8" s="37"/>
      <c r="D8" s="37"/>
      <c r="E8" s="38"/>
      <c r="H8" s="5"/>
      <c r="I8" s="5"/>
      <c r="J8" s="5"/>
      <c r="K8" s="5"/>
      <c r="L8" s="5"/>
      <c r="M8" s="5"/>
    </row>
    <row r="9" spans="1:13" s="28" customFormat="1" ht="24.75" customHeight="1">
      <c r="A9" s="36"/>
      <c r="B9" s="37"/>
      <c r="C9" s="37"/>
      <c r="D9" s="37"/>
      <c r="E9" s="38"/>
      <c r="H9" s="5"/>
      <c r="I9" s="5"/>
      <c r="J9" s="5"/>
      <c r="K9" s="5"/>
      <c r="L9" s="5"/>
      <c r="M9" s="5"/>
    </row>
    <row r="10" spans="1:13" s="28" customFormat="1" ht="24.75" customHeight="1">
      <c r="A10" s="36"/>
      <c r="B10" s="37"/>
      <c r="C10" s="37"/>
      <c r="D10" s="37"/>
      <c r="E10" s="38"/>
      <c r="H10" s="5"/>
      <c r="I10" s="5"/>
      <c r="J10" s="5"/>
      <c r="K10" s="5"/>
      <c r="L10" s="5"/>
      <c r="M10" s="5"/>
    </row>
    <row r="11" spans="1:13" s="28" customFormat="1" ht="24.75" customHeight="1">
      <c r="A11" s="36"/>
      <c r="B11" s="37"/>
      <c r="C11" s="37"/>
      <c r="D11" s="37"/>
      <c r="E11" s="38"/>
      <c r="H11" s="5"/>
      <c r="I11" s="5"/>
      <c r="J11" s="5"/>
      <c r="K11" s="5"/>
      <c r="L11" s="5"/>
      <c r="M11" s="5"/>
    </row>
    <row r="12" spans="1:13" s="28" customFormat="1" ht="24.75" customHeight="1">
      <c r="A12" s="36"/>
      <c r="B12" s="37"/>
      <c r="C12" s="37"/>
      <c r="D12" s="37"/>
      <c r="E12" s="38"/>
      <c r="H12" s="5"/>
      <c r="I12" s="5"/>
      <c r="J12" s="5"/>
      <c r="K12" s="5"/>
      <c r="L12" s="5"/>
      <c r="M12" s="5"/>
    </row>
    <row r="13" spans="1:13" s="28" customFormat="1" ht="24.75" customHeight="1">
      <c r="A13" s="36"/>
      <c r="B13" s="37"/>
      <c r="C13" s="37"/>
      <c r="D13" s="37"/>
      <c r="E13" s="38"/>
      <c r="H13" s="5"/>
      <c r="I13" s="5"/>
      <c r="J13" s="5"/>
      <c r="K13" s="5"/>
      <c r="L13" s="5"/>
      <c r="M13" s="5"/>
    </row>
    <row r="14" spans="1:13" s="28" customFormat="1" ht="24.75" customHeight="1">
      <c r="A14" s="36"/>
      <c r="B14" s="37"/>
      <c r="C14" s="37"/>
      <c r="D14" s="37"/>
      <c r="E14" s="38"/>
      <c r="H14" s="5"/>
      <c r="I14" s="5"/>
      <c r="J14" s="5"/>
      <c r="K14" s="5"/>
      <c r="L14" s="5"/>
      <c r="M14" s="5"/>
    </row>
    <row r="15" spans="1:13" s="28" customFormat="1" ht="24.75" customHeight="1">
      <c r="A15" s="36"/>
      <c r="B15" s="37"/>
      <c r="C15" s="37"/>
      <c r="D15" s="37"/>
      <c r="E15" s="38"/>
      <c r="H15" s="5"/>
      <c r="I15" s="5"/>
      <c r="J15" s="5"/>
      <c r="K15" s="5"/>
      <c r="L15" s="5"/>
      <c r="M15" s="5"/>
    </row>
    <row r="16" spans="1:13" s="28" customFormat="1" ht="24.75" customHeight="1">
      <c r="A16" s="36"/>
      <c r="B16" s="37"/>
      <c r="C16" s="37"/>
      <c r="D16" s="37"/>
      <c r="E16" s="38"/>
      <c r="H16" s="5"/>
      <c r="I16" s="5"/>
      <c r="J16" s="5"/>
      <c r="K16" s="5"/>
      <c r="L16" s="5"/>
      <c r="M16" s="5"/>
    </row>
    <row r="17" spans="1:13" s="28" customFormat="1" ht="24.75" customHeight="1">
      <c r="A17" s="36"/>
      <c r="B17" s="37"/>
      <c r="C17" s="37"/>
      <c r="D17" s="37"/>
      <c r="E17" s="38"/>
      <c r="H17" s="5"/>
      <c r="I17" s="5"/>
      <c r="J17" s="5"/>
      <c r="K17" s="5"/>
      <c r="L17" s="5"/>
      <c r="M17" s="5"/>
    </row>
    <row r="18" spans="1:13" s="28" customFormat="1" ht="24.75" customHeight="1">
      <c r="A18" s="36"/>
      <c r="B18" s="37">
        <f>SUM(C18:E18)</f>
        <v>0</v>
      </c>
      <c r="C18" s="37"/>
      <c r="D18" s="37"/>
      <c r="E18" s="38"/>
      <c r="H18" s="5"/>
      <c r="I18" s="5"/>
      <c r="J18" s="5"/>
      <c r="K18" s="5"/>
      <c r="L18" s="5"/>
      <c r="M18" s="5"/>
    </row>
    <row r="19" spans="1:13" s="29" customFormat="1" ht="24.75" customHeight="1">
      <c r="A19" s="39"/>
      <c r="B19" s="37">
        <f>SUM(C19:E19)</f>
        <v>0</v>
      </c>
      <c r="C19" s="40"/>
      <c r="D19" s="40"/>
      <c r="E19" s="41"/>
      <c r="H19" s="42"/>
      <c r="I19" s="42"/>
      <c r="J19" s="42"/>
      <c r="K19" s="42"/>
      <c r="L19" s="42"/>
      <c r="M19" s="42"/>
    </row>
    <row r="20" spans="1:13" s="28" customFormat="1" ht="27" customHeight="1">
      <c r="A20" s="43" t="s">
        <v>88</v>
      </c>
      <c r="B20" s="44"/>
      <c r="C20" s="44"/>
      <c r="D20" s="44"/>
      <c r="E20" s="44"/>
      <c r="H20" s="5"/>
      <c r="I20" s="5"/>
      <c r="J20" s="5"/>
      <c r="K20" s="5"/>
      <c r="L20" s="5"/>
      <c r="M20" s="5"/>
    </row>
    <row r="27" spans="2:7" ht="12.75" customHeight="1">
      <c r="B27" s="5"/>
      <c r="C27" s="5"/>
      <c r="D27" s="5"/>
      <c r="E27" s="5"/>
      <c r="F27" s="5"/>
      <c r="G27" s="5"/>
    </row>
    <row r="28" spans="2:7" ht="12.75" customHeight="1">
      <c r="B28" s="5"/>
      <c r="C28" s="5"/>
      <c r="D28" s="5"/>
      <c r="E28" s="5"/>
      <c r="F28" s="5"/>
      <c r="G28" s="5"/>
    </row>
    <row r="29" spans="2:7" ht="12.75" customHeight="1">
      <c r="B29" s="5"/>
      <c r="C29" s="5"/>
      <c r="D29" s="5"/>
      <c r="E29" s="5"/>
      <c r="F29" s="5"/>
      <c r="G29" s="5"/>
    </row>
    <row r="30" spans="2:7" ht="12.75" customHeight="1">
      <c r="B30" s="5"/>
      <c r="C30" s="5"/>
      <c r="D30" s="5"/>
      <c r="E30" s="5"/>
      <c r="F30" s="5"/>
      <c r="G30" s="5"/>
    </row>
    <row r="31" spans="2:7" ht="12.75" customHeight="1">
      <c r="B31" s="5"/>
      <c r="C31" s="5"/>
      <c r="D31" s="5"/>
      <c r="E31" s="5"/>
      <c r="F31" s="5"/>
      <c r="G31" s="5"/>
    </row>
    <row r="32" spans="2:7" ht="12.75" customHeight="1">
      <c r="B32" s="5"/>
      <c r="C32" s="5"/>
      <c r="D32" s="5"/>
      <c r="E32" s="5"/>
      <c r="F32" s="5"/>
      <c r="G32" s="5"/>
    </row>
    <row r="33" s="5" customFormat="1" ht="12.75" customHeight="1">
      <c r="A33" s="28"/>
    </row>
    <row r="34" s="5" customFormat="1" ht="12.75" customHeight="1">
      <c r="A34" s="28"/>
    </row>
  </sheetData>
  <sheetProtection password="8A04" sheet="1" objects="1" formatCells="0" formatColumns="0" formatRows="0" insertRows="0" deleteRows="0"/>
  <mergeCells count="3">
    <mergeCell ref="A2:E2"/>
    <mergeCell ref="A3:C3"/>
    <mergeCell ref="A20:E20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SheetLayoutView="100" workbookViewId="0" topLeftCell="A1">
      <selection activeCell="A11" sqref="A11:IV11"/>
    </sheetView>
  </sheetViews>
  <sheetFormatPr defaultColWidth="9.140625" defaultRowHeight="12.75"/>
  <cols>
    <col min="1" max="1" width="65.00390625" style="5" customWidth="1"/>
    <col min="2" max="2" width="21.28125" style="5" customWidth="1"/>
    <col min="3" max="16384" width="9.140625" style="5" customWidth="1"/>
  </cols>
  <sheetData>
    <row r="1" spans="1:2" ht="30" customHeight="1">
      <c r="A1" s="20" t="s">
        <v>421</v>
      </c>
      <c r="B1" s="20"/>
    </row>
    <row r="2" spans="1:2" ht="24.75" customHeight="1">
      <c r="A2" s="21" t="str">
        <f>'封面'!A4&amp;'封面'!B4</f>
        <v>单位名称：临夏县先锋乡卢马中心小学</v>
      </c>
      <c r="B2" s="22" t="s">
        <v>37</v>
      </c>
    </row>
    <row r="3" spans="1:2" ht="46.5" customHeight="1">
      <c r="A3" s="23" t="s">
        <v>40</v>
      </c>
      <c r="B3" s="24" t="s">
        <v>41</v>
      </c>
    </row>
    <row r="4" spans="1:2" ht="24" customHeight="1">
      <c r="A4" s="23" t="s">
        <v>112</v>
      </c>
      <c r="B4" s="24">
        <v>1</v>
      </c>
    </row>
    <row r="5" spans="1:2" ht="24" customHeight="1">
      <c r="A5" s="25" t="s">
        <v>113</v>
      </c>
      <c r="B5" s="24">
        <f>SUM(B6:B23)</f>
        <v>0</v>
      </c>
    </row>
    <row r="6" spans="1:2" ht="24" customHeight="1">
      <c r="A6" s="26"/>
      <c r="B6" s="27"/>
    </row>
    <row r="7" spans="1:2" ht="24" customHeight="1">
      <c r="A7" s="26"/>
      <c r="B7" s="27"/>
    </row>
    <row r="8" spans="1:2" ht="24" customHeight="1">
      <c r="A8" s="26"/>
      <c r="B8" s="27"/>
    </row>
    <row r="9" spans="1:2" ht="24" customHeight="1">
      <c r="A9" s="26"/>
      <c r="B9" s="27"/>
    </row>
    <row r="10" spans="1:2" ht="24" customHeight="1">
      <c r="A10" s="26"/>
      <c r="B10" s="27"/>
    </row>
    <row r="11" spans="1:2" ht="24" customHeight="1">
      <c r="A11" s="26"/>
      <c r="B11" s="27"/>
    </row>
    <row r="12" spans="1:2" ht="24" customHeight="1">
      <c r="A12" s="26"/>
      <c r="B12" s="27"/>
    </row>
    <row r="13" spans="1:2" ht="24" customHeight="1">
      <c r="A13" s="26"/>
      <c r="B13" s="27"/>
    </row>
    <row r="14" spans="1:2" ht="24" customHeight="1">
      <c r="A14" s="26"/>
      <c r="B14" s="27"/>
    </row>
    <row r="15" spans="1:2" ht="24" customHeight="1">
      <c r="A15" s="26"/>
      <c r="B15" s="27"/>
    </row>
    <row r="16" spans="1:2" ht="24" customHeight="1">
      <c r="A16" s="26"/>
      <c r="B16" s="27"/>
    </row>
    <row r="17" spans="1:2" ht="24" customHeight="1">
      <c r="A17" s="26"/>
      <c r="B17" s="27"/>
    </row>
    <row r="18" spans="1:2" ht="24" customHeight="1">
      <c r="A18" s="26"/>
      <c r="B18" s="27"/>
    </row>
    <row r="19" spans="1:2" ht="24" customHeight="1">
      <c r="A19" s="26"/>
      <c r="B19" s="27"/>
    </row>
    <row r="20" spans="1:2" ht="24" customHeight="1">
      <c r="A20" s="26"/>
      <c r="B20" s="27"/>
    </row>
    <row r="21" spans="1:2" ht="22.5" customHeight="1">
      <c r="A21" s="1" t="s">
        <v>88</v>
      </c>
      <c r="B21" s="1"/>
    </row>
  </sheetData>
  <sheetProtection password="8A04" sheet="1" objects="1" formatCells="0" insertRows="0"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G9" sqref="G9"/>
    </sheetView>
  </sheetViews>
  <sheetFormatPr defaultColWidth="9.140625" defaultRowHeight="12.75"/>
  <cols>
    <col min="1" max="1" width="18.8515625" style="5" customWidth="1"/>
    <col min="2" max="2" width="15.28125" style="5" customWidth="1"/>
    <col min="3" max="7" width="18.421875" style="5" customWidth="1"/>
    <col min="8" max="16384" width="9.140625" style="5" customWidth="1"/>
  </cols>
  <sheetData>
    <row r="1" spans="1:7" ht="31.5">
      <c r="A1" s="6" t="s">
        <v>422</v>
      </c>
      <c r="B1" s="7"/>
      <c r="C1" s="7"/>
      <c r="D1" s="7"/>
      <c r="E1" s="7"/>
      <c r="F1" s="7"/>
      <c r="G1" s="7"/>
    </row>
    <row r="2" spans="1:7" ht="45" customHeight="1">
      <c r="A2" s="8" t="str">
        <f>'封面'!A4&amp;'封面'!B4</f>
        <v>单位名称：临夏县先锋乡卢马中心小学</v>
      </c>
      <c r="B2" s="8"/>
      <c r="C2" s="8"/>
      <c r="D2" s="8"/>
      <c r="E2" s="4"/>
      <c r="F2" s="4"/>
      <c r="G2" s="9" t="s">
        <v>37</v>
      </c>
    </row>
    <row r="3" spans="1:7" ht="40.5" customHeight="1">
      <c r="A3" s="10" t="s">
        <v>423</v>
      </c>
      <c r="B3" s="11" t="s">
        <v>424</v>
      </c>
      <c r="C3" s="11" t="s">
        <v>425</v>
      </c>
      <c r="D3" s="11"/>
      <c r="E3" s="11"/>
      <c r="F3" s="11"/>
      <c r="G3" s="12"/>
    </row>
    <row r="4" spans="1:7" ht="55.5" customHeight="1">
      <c r="A4" s="10"/>
      <c r="B4" s="11"/>
      <c r="C4" s="13" t="s">
        <v>426</v>
      </c>
      <c r="D4" s="13" t="s">
        <v>427</v>
      </c>
      <c r="E4" s="13" t="s">
        <v>428</v>
      </c>
      <c r="F4" s="13" t="s">
        <v>429</v>
      </c>
      <c r="G4" s="14" t="s">
        <v>430</v>
      </c>
    </row>
    <row r="5" spans="1:7" s="4" customFormat="1" ht="52.5" customHeight="1">
      <c r="A5" s="15" t="s">
        <v>431</v>
      </c>
      <c r="B5" s="16">
        <f>SUM(C5:G5)</f>
        <v>0</v>
      </c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7">
        <f>SUM(G6:G8)</f>
        <v>0</v>
      </c>
    </row>
    <row r="6" spans="1:7" s="4" customFormat="1" ht="52.5" customHeight="1">
      <c r="A6" s="15" t="s">
        <v>432</v>
      </c>
      <c r="B6" s="16">
        <f>SUM(C6:G6)</f>
        <v>0</v>
      </c>
      <c r="C6" s="18"/>
      <c r="D6" s="18"/>
      <c r="E6" s="18"/>
      <c r="F6" s="18"/>
      <c r="G6" s="19"/>
    </row>
    <row r="7" spans="1:7" s="4" customFormat="1" ht="52.5" customHeight="1">
      <c r="A7" s="15" t="s">
        <v>433</v>
      </c>
      <c r="B7" s="16">
        <f>SUM(C7:G7)</f>
        <v>0</v>
      </c>
      <c r="C7" s="18"/>
      <c r="D7" s="18"/>
      <c r="E7" s="18"/>
      <c r="F7" s="18"/>
      <c r="G7" s="19"/>
    </row>
    <row r="8" spans="1:7" s="4" customFormat="1" ht="52.5" customHeight="1">
      <c r="A8" s="15" t="s">
        <v>434</v>
      </c>
      <c r="B8" s="16">
        <f>SUM(C8:G8)</f>
        <v>0</v>
      </c>
      <c r="C8" s="18"/>
      <c r="D8" s="18"/>
      <c r="E8" s="18"/>
      <c r="F8" s="18"/>
      <c r="G8" s="19"/>
    </row>
    <row r="9" spans="1:7" s="4" customFormat="1" ht="52.5" customHeight="1">
      <c r="A9" s="15" t="s">
        <v>435</v>
      </c>
      <c r="B9" s="16">
        <f>SUM(C9:G9)</f>
        <v>0</v>
      </c>
      <c r="C9" s="18"/>
      <c r="D9" s="18"/>
      <c r="E9" s="18"/>
      <c r="F9" s="18"/>
      <c r="G9" s="19"/>
    </row>
  </sheetData>
  <sheetProtection password="8A04" sheet="1" objects="1" formatCells="0"/>
  <mergeCells count="5">
    <mergeCell ref="A1:G1"/>
    <mergeCell ref="A2:D2"/>
    <mergeCell ref="C3:G3"/>
    <mergeCell ref="A3:A4"/>
    <mergeCell ref="B3:B4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8"/>
  <sheetViews>
    <sheetView zoomScaleSheetLayoutView="100" workbookViewId="0" topLeftCell="A1">
      <selection activeCell="C6" sqref="C6"/>
    </sheetView>
  </sheetViews>
  <sheetFormatPr defaultColWidth="9.140625" defaultRowHeight="12.75"/>
  <cols>
    <col min="1" max="1" width="52.8515625" style="1" customWidth="1"/>
    <col min="2" max="2" width="50.7109375" style="1" customWidth="1"/>
    <col min="3" max="3" width="52.8515625" style="1" customWidth="1"/>
    <col min="4" max="4" width="50.140625" style="1" customWidth="1"/>
    <col min="5" max="16384" width="9.140625" style="1" customWidth="1"/>
  </cols>
  <sheetData>
    <row r="1" spans="1:4" ht="12.75">
      <c r="A1" s="2">
        <f>IF(ISBLANK('封面'!B3),"单位代码不能为空","")</f>
      </c>
      <c r="B1" s="2">
        <f>IF(1!D6&gt;=4!D7,"","表1D6支出应该大于等于表4D7的支出")</f>
      </c>
      <c r="C1" s="2">
        <f>IF(6!D7=7!C7,"","表6D7与表7C7不相等")</f>
      </c>
      <c r="D1" s="2">
        <f>IF(7!E23=9!D7,"","表7E23应该等于表9的D7")</f>
      </c>
    </row>
    <row r="2" spans="1:4" ht="12.75">
      <c r="A2" s="2">
        <f>IF(ISBLANK('封面'!B4),"单位名称不能为空","")</f>
      </c>
      <c r="B2" s="2">
        <f>IF(1!D7&gt;=4!D8,"","表1D7支出应该大于等于表4D8的支出")</f>
      </c>
      <c r="C2" s="2">
        <f>IF(8!D8=7!C37,"","表7C37与表8的D8不相等")</f>
      </c>
      <c r="D2" s="2">
        <f>IF(7!E24=9!D8,"","表7E23应该等于表9的D8")</f>
      </c>
    </row>
    <row r="3" spans="1:4" ht="12.75">
      <c r="A3" s="2">
        <f>IF(ISBLANK('封面'!C22),"部门领导不能为空","")</f>
      </c>
      <c r="B3" s="2">
        <f>IF(1!D8&gt;=4!D9,"","表1D8支出应该大于等于表4D9的支出")</f>
      </c>
      <c r="C3" s="2">
        <f>IF(8!E8=7!C73,"","表7C73与表8E8不相等")</f>
      </c>
      <c r="D3" s="2">
        <f>IF(7!E25=9!D9,"","表7E24应该等于表9的D9")</f>
      </c>
    </row>
    <row r="4" spans="1:4" ht="12.75">
      <c r="A4" s="2">
        <f>IF(ISBLANK('封面'!E22),"财务负责人不能为空","")</f>
      </c>
      <c r="B4" s="2">
        <f>IF(1!D9&gt;=4!D10,"","表1D9支出应该大于等于表4D10的支出")</f>
      </c>
      <c r="C4" s="2">
        <f>IF(8!F8=7!C45,"","表7C45与表8F8不相等")</f>
      </c>
      <c r="D4" s="2">
        <f>IF(7!E26=9!D10,"","表7E26应该等于表9的D10")</f>
      </c>
    </row>
    <row r="5" spans="1:4" ht="12.75">
      <c r="A5" s="2">
        <f>IF(ISBLANK('封面'!G22),"制表人不能为空","")</f>
      </c>
      <c r="B5" s="2">
        <f>IF(1!D10&gt;=4!D11,"","表1D10支出应该大于等于表4D11的支出")</f>
      </c>
      <c r="C5" s="2">
        <f>IF(8!G8=7!C35,"","表7C35与表8G8不相等")</f>
      </c>
      <c r="D5" s="2">
        <f>IF(7!E27=9!D11,"","表7E27应该等于表9的D11")</f>
      </c>
    </row>
    <row r="6" spans="1:4" ht="12.75">
      <c r="A6" s="2">
        <f>IF(1!B39=1!D39,"","表1收入总计与表1支出总计不相等")</f>
      </c>
      <c r="B6" s="2">
        <f>IF(1!D11&gt;=4!D12,"","表1D11支出应该大于等于表4D12的支出")</f>
      </c>
      <c r="C6" s="2">
        <f>IF(8!H8=7!C36,"","表7C36与表8H8不相等")</f>
      </c>
      <c r="D6" s="2">
        <f>IF(7!E28=9!D12,"","表7E28应该等于表9的D12")</f>
      </c>
    </row>
    <row r="7" spans="1:4" ht="12.75">
      <c r="A7" s="2">
        <f>IF(1!B6=2!B5,"","表1B6与表2B5不相等")</f>
      </c>
      <c r="B7" s="2">
        <f>IF(1!D12&gt;=4!D13,"","表1D12支出应该大于等于表4D13的支出")</f>
      </c>
      <c r="C7" s="2">
        <f>IF('13'!C5&lt;=9!C6,"","表13C6应小于等于表9C6")</f>
      </c>
      <c r="D7" s="2">
        <f>IF(7!E29=9!D13,"","表7E29应该等于表9的D13")</f>
      </c>
    </row>
    <row r="8" spans="1:4" ht="12.75">
      <c r="A8" s="2">
        <f>IF(1!B7=2!B8,"","表1B7与表2B8不相等")</f>
      </c>
      <c r="B8" s="2">
        <f>IF(1!D13&gt;=4!D14,"","表1D13支出应该大于等于表4D14的支出")</f>
      </c>
      <c r="C8" s="2">
        <f>IF('13'!B8&gt;='13'!B9,"","表12中“服务合计数要大于其中项数字”")</f>
      </c>
      <c r="D8" s="2">
        <f>IF(7!E30=9!D14,"","表7E30应该等于表9的D14")</f>
      </c>
    </row>
    <row r="9" spans="1:4" ht="12.75">
      <c r="A9" s="2">
        <f>IF(1!B8=2!B9,"","表1B8与表2B9不相等")</f>
      </c>
      <c r="B9" s="2">
        <f>IF(1!D14&gt;=4!D15,"","表1D14支出应该大于等于表4D15的支出")</f>
      </c>
      <c r="C9" s="2">
        <f>IF('13'!C8&gt;='13'!C9,"","表12中“服务合计数要大于其中项数字”")</f>
      </c>
      <c r="D9" s="2">
        <f>IF(7!E31=9!D15,"","表7E31应该等于表9的D15")</f>
      </c>
    </row>
    <row r="10" spans="1:4" ht="12.75">
      <c r="A10" s="2">
        <f>IF(1!B9=2!B10,"","表1B9与表2B10不相等")</f>
      </c>
      <c r="B10" s="2">
        <f>IF(1!D15&gt;=4!D16,"","表1D15支出应该大于等于表4D16的支出")</f>
      </c>
      <c r="C10" s="2">
        <f>IF('13'!D8&gt;='13'!D9,"","表12中“服务合计数要大于其中项数字”")</f>
      </c>
      <c r="D10" s="2">
        <f>IF(7!E32=9!D16,"","表7E32应该等于表9的D16")</f>
      </c>
    </row>
    <row r="11" spans="1:4" ht="12.75">
      <c r="A11" s="2">
        <f>IF(1!B10=2!B11,"","表1B10与表2B11不相等")</f>
      </c>
      <c r="B11" s="2">
        <f>IF(1!D16&gt;=4!D17,"","表1D16支出应该大于等于表4D17的支出")</f>
      </c>
      <c r="C11" s="2">
        <f>IF('13'!E8&gt;='13'!E9,"","表12中“服务合计数要大于其中项数字”")</f>
      </c>
      <c r="D11" s="2">
        <f>IF(7!E33=9!D17,"","表7E33应该等于表9的D17")</f>
      </c>
    </row>
    <row r="12" spans="1:4" ht="12.75">
      <c r="A12" s="2">
        <f>IF(1!B11=2!B12,"","表1B11与表2B12不相等")</f>
      </c>
      <c r="B12" s="2">
        <f>IF(1!D17&gt;=4!D18,"","表1D17支出应该大于等于表4D18的支出")</f>
      </c>
      <c r="C12" s="2">
        <f>IF('13'!F8&gt;='13'!F9,"","表12中“服务合计数要大于其中项数字”")</f>
      </c>
      <c r="D12" s="2">
        <f>IF(7!E34=9!D18,"","表7E34应该等于表9的D18")</f>
      </c>
    </row>
    <row r="13" spans="1:4" ht="12.75">
      <c r="A13" s="2">
        <f>IF(1!B12=2!B13,"","表1B12与表2B13不相等")</f>
      </c>
      <c r="B13" s="2">
        <f>IF(1!D18&gt;=4!D19,"","表1D18支出应该大于等于表4D19的支出")</f>
      </c>
      <c r="C13" s="2">
        <f>IF('13'!G8&gt;='13'!G9,"","表12中“服务合计数要大于其中项数字”")</f>
      </c>
      <c r="D13" s="2">
        <f>IF(7!E35=9!D19,"","表7E35应该等于表9的D19")</f>
      </c>
    </row>
    <row r="14" spans="1:4" ht="12.75">
      <c r="A14" s="2">
        <f>IF(1!B13=2!B14,"","表1B13与表2B14不相等")</f>
      </c>
      <c r="B14" s="2">
        <f>IF(1!D19&gt;=4!D20,"","表1D19支出应该大于等于表4D20的支出")</f>
      </c>
      <c r="C14" s="2">
        <f>IF(1!B37+1!B38&gt;='13'!G5,"","上年结转结余数应大于表12中的G6的上年结转结余数")</f>
      </c>
      <c r="D14" s="2">
        <f>IF(7!E36=9!D20,"","表7E36应该等于表9的D20")</f>
      </c>
    </row>
    <row r="15" spans="1:4" ht="12.75">
      <c r="A15" s="2">
        <f>IF(1!B14=2!B15,"","表1B14与表2B15不相等")</f>
      </c>
      <c r="B15" s="2">
        <f>IF(1!D20&gt;=4!D21,"","表1D20支出应该大于等于表4D21的支出")</f>
      </c>
      <c r="C15" s="2">
        <f>IF('12'!B5=5!I7,"","表五中的I7与表12中的合计不相等")</f>
      </c>
      <c r="D15" s="2">
        <f>IF(7!E37=9!D21,"","表7E37应该等于表9的D21")</f>
      </c>
    </row>
    <row r="16" spans="1:4" ht="12.75">
      <c r="A16" s="2">
        <f>IF(1!B37=2!B17,"","表1B36与表2B17不相等")</f>
      </c>
      <c r="B16" s="2">
        <f>IF(1!D21&gt;=4!D22,"","表1D21支出应该大于等于表4D22的支出")</f>
      </c>
      <c r="D16" s="2">
        <f>IF(7!E38=9!D22,"","表7E38应该等于表9的D22")</f>
      </c>
    </row>
    <row r="17" spans="1:4" ht="12.75">
      <c r="A17" s="2">
        <f>IF(1!B38=2!B24,"","表1B37与表2B24不相等")</f>
      </c>
      <c r="B17" s="2">
        <f>IF(1!D22&gt;=4!D23,"","表1D22支出应该大于等于表4D23的支出")</f>
      </c>
      <c r="D17" s="2">
        <f>IF(7!E39=9!D23,"","表7E39应该等于表9的D23")</f>
      </c>
    </row>
    <row r="18" spans="1:4" ht="12.75">
      <c r="A18" s="2">
        <f>IF(1!B39=2!B30,"","表1B38与表2B30不相等")</f>
      </c>
      <c r="B18" s="2">
        <f>IF(1!D23&gt;=4!D24,"","表1D23支出应该大于等于表4D24的支出")</f>
      </c>
      <c r="D18" s="2">
        <f>IF(7!E40=9!D24,"","表7E40应该等于表9的D24")</f>
      </c>
    </row>
    <row r="19" spans="1:4" ht="12.75">
      <c r="A19" s="2">
        <f>IF(1!D39=3!C6,"","表1D39与表3C6不相等")</f>
      </c>
      <c r="B19" s="2">
        <f>IF(1!D24&gt;=4!D25,"","表1D24支出应该大于等于表4D25的支出")</f>
      </c>
      <c r="D19" s="2">
        <f>IF(7!E41=9!D25,"","表7E41应该等于表9的D25")</f>
      </c>
    </row>
    <row r="20" spans="1:4" ht="12.75">
      <c r="A20" s="2">
        <f>IF(4!B7=1!B6,"","表1B6与表4B7不相等")</f>
      </c>
      <c r="B20" s="2">
        <f>IF(1!D25&gt;=4!D26,"","表1D25支出应该大于等于表4D26的支出")</f>
      </c>
      <c r="D20" s="2">
        <f>IF(7!E42=9!D26,"","表7E42应该等于表9的D26")</f>
      </c>
    </row>
    <row r="21" spans="1:4" ht="12.75">
      <c r="A21" s="2">
        <f>IF(4!B8=1!B7,"","表1B7与表4B8不相等")</f>
      </c>
      <c r="B21" s="2">
        <f>IF(1!D26&gt;=4!D27,"","表1D26支出应该大于等于表4D27的支出")</f>
      </c>
      <c r="D21" s="2">
        <f>IF(7!E43=9!D27,"","表7E43应该等于表9的D27")</f>
      </c>
    </row>
    <row r="22" spans="1:4" ht="12.75">
      <c r="A22" s="2">
        <f>IF(4!B9=1!B8,"","表1B8与表4B9不相等")</f>
      </c>
      <c r="B22" s="2">
        <f>IF(1!D27&gt;=4!D28,"","表1D27支出应该大于等于表4D28的支出")</f>
      </c>
      <c r="D22" s="2">
        <f>IF(7!E44=9!D28,"","表7E44应该等于表9的D28")</f>
      </c>
    </row>
    <row r="23" spans="1:4" ht="12.75">
      <c r="A23" s="2">
        <f>IF(4!B37=4!D37,"","表4B37与表4D37不相等")</f>
      </c>
      <c r="B23" s="2">
        <f>IF(1!D28&gt;=4!D29,"","表1D28支出应该大于等于表4D29的支出")</f>
      </c>
      <c r="D23" s="2">
        <f>IF(7!E45=9!D29,"","表7E45应该等于表9的D29")</f>
      </c>
    </row>
    <row r="24" spans="1:4" ht="12.75">
      <c r="A24" s="2">
        <f>IF(1!B37+1!B38=3!F6,"","表1的结转结余应等于表3的结转结余")</f>
      </c>
      <c r="B24" s="2">
        <f>IF(1!D29&gt;=4!D30,"","表1D29支出应该大于等于表4D30的支出")</f>
      </c>
      <c r="D24" s="2">
        <f>IF(7!E48=9!D32,"","表7E45应该等于表9的D30")</f>
      </c>
    </row>
    <row r="25" spans="1:4" ht="12.75">
      <c r="A25" s="2">
        <f>IF(1!B39&gt;=4!B37,"","表1的总收入应当大于等于表4的总收入")</f>
      </c>
      <c r="B25" s="2">
        <f>IF(1!D30&gt;=4!D31,"","表1D30支出应该大于等于表4D31的支出")</f>
      </c>
      <c r="D25" s="2">
        <f>IF(7!E64=9!D33,"","表7E64应该等于表9的D33")</f>
      </c>
    </row>
    <row r="26" spans="1:4" ht="12.75">
      <c r="A26" s="2">
        <f>IF(4!B7=5!C7,"","表4B7与表5C7不相等")</f>
      </c>
      <c r="B26" s="2">
        <f>IF(1!D31&gt;=4!D36,"","表1D31支出应该大于等于表4D36的支出")</f>
      </c>
      <c r="D26" s="2">
        <f>IF(9!D6=7!E22+7!E64,"","表7的E21+E60不等于表9D6")</f>
      </c>
    </row>
    <row r="27" spans="1:4" ht="12.75">
      <c r="A27" s="2">
        <f>IF(4!B8=5!F7,"","表4B8与表5F7不相等")</f>
      </c>
      <c r="B27" s="2">
        <f>IF(1!D32&gt;=4!D32,"","表1D32支出应该大于等于表4D32的支出")</f>
      </c>
      <c r="D27" s="3">
        <f>IF(7!E49=9!D35,"","表7E22应该等于表9的D7")</f>
      </c>
    </row>
    <row r="28" spans="1:4" ht="12.75">
      <c r="A28" s="2">
        <f>IF(4!B9=5!I7,"","表4B9与表5I7不相等")</f>
      </c>
      <c r="B28" s="2">
        <f>IF(1!D33&gt;=4!D33,"","表1D33支出应该大于等于表4D34的支出")</f>
      </c>
      <c r="D28" s="3">
        <f>IF(7!E50=9!D36,"","表7E22应该等于表9的D7")</f>
      </c>
    </row>
    <row r="29" spans="1:4" ht="12.75">
      <c r="A29" s="2">
        <f>IF(5!C7=6!C7,"","表5C7与表6C7不相等")</f>
      </c>
      <c r="B29" s="2">
        <f>IF(1!D34&gt;=4!D34,"","表1D34支出应该大于等于表4D34的支出")</f>
      </c>
      <c r="D29" s="3">
        <f>IF(7!E51=9!D37,"","表7E22应该等于表9的D7")</f>
      </c>
    </row>
    <row r="30" spans="1:4" ht="12.75">
      <c r="A30" s="2">
        <f>IF(5!D7=6!D7,"","表5D7与表6D7不相等")</f>
      </c>
      <c r="B30" s="2">
        <f>IF(1!D35&gt;=4!D35,"","表1D35支出应该大于等于表4D35的支出")</f>
      </c>
      <c r="D30" s="3">
        <f>IF(7!E52=9!D38,"","表7E22应该等于表9的D7")</f>
      </c>
    </row>
    <row r="31" spans="1:4" ht="12.75">
      <c r="A31" s="2">
        <f>IF(5!E7=6!E7,"","表5E7与表6E7不相等")</f>
      </c>
      <c r="B31" s="2">
        <f>IF(1!D36&gt;=4!D37,"","表1D36支出应该大于等于表4D37的支出")</f>
      </c>
      <c r="D31" s="3">
        <f>IF(7!E53=9!D39,"","表7E22应该等于表9的D7")</f>
      </c>
    </row>
    <row r="32" spans="1:4" ht="12.75">
      <c r="A32" s="2">
        <f>IF(5!F7&lt;='10'!C6,"","表5F7应小于等于表10B6")</f>
      </c>
      <c r="B32" s="2">
        <f>IF(1!B36&gt;=4!B37,"","表1B36支出应该大于等于表4B37的支出")</f>
      </c>
      <c r="D32" s="3">
        <f>IF(7!E54=9!D40,"","表7E22应该等于表9的D7")</f>
      </c>
    </row>
    <row r="33" ht="12.75">
      <c r="D33" s="3">
        <f>IF(7!E55=9!D41,"","表7E22应该等于表9的D7")</f>
      </c>
    </row>
    <row r="34" ht="12.75">
      <c r="D34" s="3">
        <f>IF(7!E56=9!D42,"","表7E22应该等于表9的D7")</f>
      </c>
    </row>
    <row r="35" ht="12.75">
      <c r="D35" s="3">
        <f>IF(7!E57=9!D43,"","表7E22应该等于表9的D7")</f>
      </c>
    </row>
    <row r="36" ht="12.75">
      <c r="D36" s="3">
        <f>IF(7!E58=9!D44,"","表7E22应该等于表9的D7")</f>
      </c>
    </row>
    <row r="37" ht="12.75">
      <c r="D37" s="3">
        <f>IF(7!E59=9!D45,"","表7E22应该等于表9的D7")</f>
      </c>
    </row>
    <row r="38" ht="12.75">
      <c r="D38" s="3">
        <f>IF(7!E61=9!D46,"","表7E22应该等于表9的D7")</f>
      </c>
    </row>
  </sheetData>
  <sheetProtection selectLockedCells="1"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showGridLines="0" showZeros="0" view="pageBreakPreview" zoomScale="130" zoomScaleSheetLayoutView="130" workbookViewId="0" topLeftCell="A1">
      <selection activeCell="A1" sqref="A1"/>
    </sheetView>
  </sheetViews>
  <sheetFormatPr defaultColWidth="9.00390625" defaultRowHeight="12.75" customHeight="1"/>
  <cols>
    <col min="1" max="1" width="9.140625" style="202" customWidth="1"/>
    <col min="2" max="2" width="65.28125" style="202" customWidth="1"/>
    <col min="3" max="3" width="45.7109375" style="28" customWidth="1"/>
    <col min="4" max="4" width="9.140625" style="28" customWidth="1"/>
    <col min="5" max="8" width="9.00390625" style="5" customWidth="1"/>
    <col min="9" max="16384" width="9.00390625" style="1" customWidth="1"/>
  </cols>
  <sheetData>
    <row r="1" s="5" customFormat="1" ht="24.75" customHeight="1"/>
    <row r="2" spans="2:3" s="5" customFormat="1" ht="24.75" customHeight="1">
      <c r="B2" s="20" t="s">
        <v>13</v>
      </c>
      <c r="C2" s="20"/>
    </row>
    <row r="3" s="5" customFormat="1" ht="24.75" customHeight="1">
      <c r="B3" s="203"/>
    </row>
    <row r="4" spans="2:3" s="5" customFormat="1" ht="24.75" customHeight="1">
      <c r="B4" s="204" t="s">
        <v>14</v>
      </c>
      <c r="C4" s="205" t="s">
        <v>15</v>
      </c>
    </row>
    <row r="5" spans="1:4" ht="24.75" customHeight="1">
      <c r="A5" s="1"/>
      <c r="B5" s="206" t="s">
        <v>16</v>
      </c>
      <c r="C5" s="207"/>
      <c r="D5" s="5"/>
    </row>
    <row r="6" spans="1:4" ht="24.75" customHeight="1">
      <c r="A6" s="1"/>
      <c r="B6" s="206" t="s">
        <v>17</v>
      </c>
      <c r="C6" s="207" t="s">
        <v>18</v>
      </c>
      <c r="D6" s="5"/>
    </row>
    <row r="7" spans="1:4" ht="24.75" customHeight="1">
      <c r="A7" s="1"/>
      <c r="B7" s="206" t="s">
        <v>19</v>
      </c>
      <c r="C7" s="207" t="s">
        <v>20</v>
      </c>
      <c r="D7" s="5"/>
    </row>
    <row r="8" spans="1:4" ht="24.75" customHeight="1">
      <c r="A8" s="1"/>
      <c r="B8" s="206" t="s">
        <v>21</v>
      </c>
      <c r="C8" s="207"/>
      <c r="D8" s="5"/>
    </row>
    <row r="9" spans="1:4" ht="24.75" customHeight="1">
      <c r="A9" s="1"/>
      <c r="B9" s="206" t="s">
        <v>22</v>
      </c>
      <c r="C9" s="207" t="s">
        <v>23</v>
      </c>
      <c r="D9" s="5"/>
    </row>
    <row r="10" spans="1:4" ht="24.75" customHeight="1">
      <c r="A10" s="1"/>
      <c r="B10" s="206" t="s">
        <v>24</v>
      </c>
      <c r="C10" s="207" t="s">
        <v>25</v>
      </c>
      <c r="D10" s="5"/>
    </row>
    <row r="11" spans="1:4" ht="24.75" customHeight="1">
      <c r="A11" s="1"/>
      <c r="B11" s="208" t="s">
        <v>26</v>
      </c>
      <c r="C11" s="207" t="s">
        <v>27</v>
      </c>
      <c r="D11" s="5"/>
    </row>
    <row r="12" spans="1:4" ht="24.75" customHeight="1">
      <c r="A12" s="1"/>
      <c r="B12" s="209" t="s">
        <v>28</v>
      </c>
      <c r="C12" s="210" t="s">
        <v>29</v>
      </c>
      <c r="D12" s="5"/>
    </row>
    <row r="13" spans="1:4" ht="24.75" customHeight="1">
      <c r="A13" s="1"/>
      <c r="B13" s="209" t="s">
        <v>30</v>
      </c>
      <c r="C13" s="211"/>
      <c r="D13" s="5"/>
    </row>
    <row r="14" spans="1:4" ht="24.75" customHeight="1">
      <c r="A14" s="1"/>
      <c r="B14" s="209" t="s">
        <v>31</v>
      </c>
      <c r="C14" s="211"/>
      <c r="D14" s="5"/>
    </row>
    <row r="15" spans="1:4" ht="24.75" customHeight="1">
      <c r="A15" s="1"/>
      <c r="B15" s="209" t="s">
        <v>32</v>
      </c>
      <c r="C15" s="212"/>
      <c r="D15" s="5"/>
    </row>
    <row r="16" spans="1:4" ht="24.75" customHeight="1">
      <c r="A16" s="1"/>
      <c r="B16" s="209" t="s">
        <v>33</v>
      </c>
      <c r="C16" s="212"/>
      <c r="D16" s="5"/>
    </row>
    <row r="17" spans="2:3" s="5" customFormat="1" ht="24.75" customHeight="1">
      <c r="B17" s="209" t="s">
        <v>34</v>
      </c>
      <c r="C17" s="212"/>
    </row>
    <row r="18" s="5" customFormat="1" ht="24.75" customHeight="1">
      <c r="B18" s="28"/>
    </row>
    <row r="19" s="5" customFormat="1" ht="24.75" customHeight="1">
      <c r="B19" s="28"/>
    </row>
    <row r="20" s="5" customFormat="1" ht="24.75" customHeight="1">
      <c r="B20" s="28"/>
    </row>
    <row r="21" spans="1:4" ht="24.75" customHeight="1">
      <c r="A21" s="1"/>
      <c r="C21" s="5"/>
      <c r="D21" s="5"/>
    </row>
    <row r="22" spans="1:4" ht="24.75" customHeight="1">
      <c r="A22" s="1"/>
      <c r="C22" s="5"/>
      <c r="D22" s="5"/>
    </row>
  </sheetData>
  <sheetProtection formatCell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A1" display="（11）部门管理转移支付表"/>
    <hyperlink ref="B16" location="'12'!A1" display="（12）国有资本经营预算支出情况表"/>
    <hyperlink ref="B17" location="'13'!A1" display="（13）部门政府采购预算表"/>
  </hyperlinks>
  <printOptions/>
  <pageMargins left="0.979166666666667" right="0.979166666666667" top="0.979166666666667" bottom="0.979166666666667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showZeros="0" view="pageBreakPreview" zoomScale="110" zoomScaleSheetLayoutView="110" workbookViewId="0" topLeftCell="A1">
      <selection activeCell="D15" sqref="D15"/>
    </sheetView>
  </sheetViews>
  <sheetFormatPr defaultColWidth="9.140625" defaultRowHeight="12.75" customHeight="1"/>
  <cols>
    <col min="1" max="1" width="29.7109375" style="177" customWidth="1"/>
    <col min="2" max="2" width="17.57421875" style="177" customWidth="1"/>
    <col min="3" max="3" width="28.57421875" style="177" customWidth="1"/>
    <col min="4" max="4" width="15.57421875" style="177" customWidth="1"/>
    <col min="5" max="16384" width="9.140625" style="178" customWidth="1"/>
  </cols>
  <sheetData>
    <row r="1" spans="1:3" ht="24.75" customHeight="1">
      <c r="A1" s="179" t="s">
        <v>35</v>
      </c>
      <c r="C1" s="178"/>
    </row>
    <row r="2" spans="1:4" ht="16.5" customHeight="1">
      <c r="A2" s="180" t="s">
        <v>36</v>
      </c>
      <c r="B2" s="180"/>
      <c r="C2" s="180"/>
      <c r="D2" s="180"/>
    </row>
    <row r="3" spans="1:4" ht="15" customHeight="1">
      <c r="A3" s="181" t="str">
        <f>'封面'!A4&amp;'封面'!B4</f>
        <v>单位名称：临夏县先锋乡卢马中心小学</v>
      </c>
      <c r="B3" s="181"/>
      <c r="C3" s="181"/>
      <c r="D3" s="182" t="s">
        <v>37</v>
      </c>
    </row>
    <row r="4" spans="1:4" ht="19.5" customHeight="1">
      <c r="A4" s="183" t="s">
        <v>38</v>
      </c>
      <c r="B4" s="184"/>
      <c r="C4" s="184" t="s">
        <v>39</v>
      </c>
      <c r="D4" s="185"/>
    </row>
    <row r="5" spans="1:4" ht="19.5" customHeight="1">
      <c r="A5" s="186" t="s">
        <v>40</v>
      </c>
      <c r="B5" s="187" t="s">
        <v>41</v>
      </c>
      <c r="C5" s="187" t="s">
        <v>40</v>
      </c>
      <c r="D5" s="188" t="s">
        <v>41</v>
      </c>
    </row>
    <row r="6" spans="1:4" s="45" customFormat="1" ht="19.5" customHeight="1">
      <c r="A6" s="189" t="s">
        <v>42</v>
      </c>
      <c r="B6" s="149">
        <v>9527379.11</v>
      </c>
      <c r="C6" s="150" t="s">
        <v>43</v>
      </c>
      <c r="D6" s="190"/>
    </row>
    <row r="7" spans="1:4" s="45" customFormat="1" ht="19.5" customHeight="1">
      <c r="A7" s="189" t="s">
        <v>44</v>
      </c>
      <c r="B7" s="191"/>
      <c r="C7" s="150" t="s">
        <v>45</v>
      </c>
      <c r="D7" s="190"/>
    </row>
    <row r="8" spans="1:4" s="45" customFormat="1" ht="19.5" customHeight="1">
      <c r="A8" s="192" t="s">
        <v>46</v>
      </c>
      <c r="B8" s="191"/>
      <c r="C8" s="150" t="s">
        <v>47</v>
      </c>
      <c r="D8" s="190"/>
    </row>
    <row r="9" spans="1:4" s="45" customFormat="1" ht="19.5" customHeight="1">
      <c r="A9" s="189" t="s">
        <v>48</v>
      </c>
      <c r="B9" s="191"/>
      <c r="C9" s="150" t="s">
        <v>49</v>
      </c>
      <c r="D9" s="190">
        <v>0</v>
      </c>
    </row>
    <row r="10" spans="1:4" s="45" customFormat="1" ht="19.5" customHeight="1">
      <c r="A10" s="189" t="s">
        <v>50</v>
      </c>
      <c r="B10" s="191"/>
      <c r="C10" s="150" t="s">
        <v>51</v>
      </c>
      <c r="D10" s="190">
        <v>8083313.24</v>
      </c>
    </row>
    <row r="11" spans="1:4" s="45" customFormat="1" ht="19.5" customHeight="1">
      <c r="A11" s="192" t="s">
        <v>52</v>
      </c>
      <c r="B11" s="191"/>
      <c r="C11" s="150" t="s">
        <v>53</v>
      </c>
      <c r="D11" s="190"/>
    </row>
    <row r="12" spans="1:4" s="45" customFormat="1" ht="19.5" customHeight="1">
      <c r="A12" s="192" t="s">
        <v>54</v>
      </c>
      <c r="B12" s="191"/>
      <c r="C12" s="150" t="s">
        <v>55</v>
      </c>
      <c r="D12" s="190"/>
    </row>
    <row r="13" spans="1:4" s="45" customFormat="1" ht="19.5" customHeight="1">
      <c r="A13" s="189" t="s">
        <v>56</v>
      </c>
      <c r="B13" s="191"/>
      <c r="C13" s="150" t="s">
        <v>57</v>
      </c>
      <c r="D13" s="190">
        <v>1033997.95</v>
      </c>
    </row>
    <row r="14" spans="1:4" s="45" customFormat="1" ht="19.5" customHeight="1">
      <c r="A14" s="189" t="s">
        <v>58</v>
      </c>
      <c r="B14" s="191"/>
      <c r="C14" s="150" t="s">
        <v>59</v>
      </c>
      <c r="D14" s="190"/>
    </row>
    <row r="15" spans="1:4" s="45" customFormat="1" ht="19.5" customHeight="1">
      <c r="A15" s="192"/>
      <c r="B15" s="193"/>
      <c r="C15" s="150" t="s">
        <v>60</v>
      </c>
      <c r="D15" s="190">
        <v>410067.92</v>
      </c>
    </row>
    <row r="16" spans="1:4" s="45" customFormat="1" ht="19.5" customHeight="1">
      <c r="A16" s="192"/>
      <c r="B16" s="193"/>
      <c r="C16" s="150" t="s">
        <v>61</v>
      </c>
      <c r="D16" s="190"/>
    </row>
    <row r="17" spans="1:4" s="45" customFormat="1" ht="19.5" customHeight="1">
      <c r="A17" s="189"/>
      <c r="B17" s="193"/>
      <c r="C17" s="150" t="s">
        <v>62</v>
      </c>
      <c r="D17" s="190"/>
    </row>
    <row r="18" spans="1:4" s="45" customFormat="1" ht="19.5" customHeight="1">
      <c r="A18" s="189"/>
      <c r="B18" s="193"/>
      <c r="C18" s="150" t="s">
        <v>63</v>
      </c>
      <c r="D18" s="190"/>
    </row>
    <row r="19" spans="1:4" s="45" customFormat="1" ht="19.5" customHeight="1">
      <c r="A19" s="189"/>
      <c r="B19" s="193"/>
      <c r="C19" s="150" t="s">
        <v>64</v>
      </c>
      <c r="D19" s="190"/>
    </row>
    <row r="20" spans="1:4" s="45" customFormat="1" ht="19.5" customHeight="1">
      <c r="A20" s="189"/>
      <c r="B20" s="193"/>
      <c r="C20" s="150" t="s">
        <v>65</v>
      </c>
      <c r="D20" s="190"/>
    </row>
    <row r="21" spans="1:4" s="45" customFormat="1" ht="19.5" customHeight="1">
      <c r="A21" s="189"/>
      <c r="B21" s="193"/>
      <c r="C21" s="150" t="s">
        <v>66</v>
      </c>
      <c r="D21" s="190"/>
    </row>
    <row r="22" spans="1:4" s="45" customFormat="1" ht="19.5" customHeight="1">
      <c r="A22" s="189"/>
      <c r="B22" s="193"/>
      <c r="C22" s="150" t="s">
        <v>67</v>
      </c>
      <c r="D22" s="190"/>
    </row>
    <row r="23" spans="1:4" s="45" customFormat="1" ht="19.5" customHeight="1">
      <c r="A23" s="189"/>
      <c r="B23" s="193"/>
      <c r="C23" s="150" t="s">
        <v>68</v>
      </c>
      <c r="D23" s="190"/>
    </row>
    <row r="24" spans="1:4" s="45" customFormat="1" ht="19.5" customHeight="1">
      <c r="A24" s="189"/>
      <c r="B24" s="193"/>
      <c r="C24" s="150" t="s">
        <v>69</v>
      </c>
      <c r="D24" s="190"/>
    </row>
    <row r="25" spans="1:4" s="45" customFormat="1" ht="19.5" customHeight="1">
      <c r="A25" s="189"/>
      <c r="B25" s="193"/>
      <c r="C25" s="150" t="s">
        <v>70</v>
      </c>
      <c r="D25" s="190"/>
    </row>
    <row r="26" spans="1:4" s="45" customFormat="1" ht="19.5" customHeight="1">
      <c r="A26" s="189"/>
      <c r="B26" s="193"/>
      <c r="C26" s="150" t="s">
        <v>71</v>
      </c>
      <c r="D26" s="190"/>
    </row>
    <row r="27" spans="1:4" s="45" customFormat="1" ht="19.5" customHeight="1">
      <c r="A27" s="189"/>
      <c r="B27" s="193"/>
      <c r="C27" s="150" t="s">
        <v>72</v>
      </c>
      <c r="D27" s="190"/>
    </row>
    <row r="28" spans="1:4" s="45" customFormat="1" ht="19.5" customHeight="1">
      <c r="A28" s="189"/>
      <c r="B28" s="193"/>
      <c r="C28" s="150" t="s">
        <v>73</v>
      </c>
      <c r="D28" s="190"/>
    </row>
    <row r="29" spans="1:4" s="45" customFormat="1" ht="19.5" customHeight="1">
      <c r="A29" s="189"/>
      <c r="B29" s="193"/>
      <c r="C29" s="150" t="s">
        <v>74</v>
      </c>
      <c r="D29" s="190"/>
    </row>
    <row r="30" spans="1:4" s="45" customFormat="1" ht="19.5" customHeight="1">
      <c r="A30" s="189"/>
      <c r="B30" s="193"/>
      <c r="C30" s="150" t="s">
        <v>75</v>
      </c>
      <c r="D30" s="190"/>
    </row>
    <row r="31" spans="1:4" s="45" customFormat="1" ht="19.5" customHeight="1">
      <c r="A31" s="189"/>
      <c r="B31" s="193"/>
      <c r="C31" s="150" t="s">
        <v>76</v>
      </c>
      <c r="D31" s="190"/>
    </row>
    <row r="32" spans="1:4" s="45" customFormat="1" ht="19.5" customHeight="1">
      <c r="A32" s="189"/>
      <c r="B32" s="193"/>
      <c r="C32" s="150" t="s">
        <v>77</v>
      </c>
      <c r="D32" s="190"/>
    </row>
    <row r="33" spans="1:4" s="45" customFormat="1" ht="19.5" customHeight="1">
      <c r="A33" s="189"/>
      <c r="B33" s="193"/>
      <c r="C33" s="150" t="s">
        <v>78</v>
      </c>
      <c r="D33" s="190"/>
    </row>
    <row r="34" spans="1:4" s="45" customFormat="1" ht="19.5" customHeight="1">
      <c r="A34" s="189"/>
      <c r="B34" s="193"/>
      <c r="C34" s="150" t="s">
        <v>79</v>
      </c>
      <c r="D34" s="190"/>
    </row>
    <row r="35" spans="1:4" s="45" customFormat="1" ht="19.5" customHeight="1">
      <c r="A35" s="189"/>
      <c r="B35" s="193"/>
      <c r="C35" s="150" t="s">
        <v>80</v>
      </c>
      <c r="D35" s="190"/>
    </row>
    <row r="36" spans="1:4" s="45" customFormat="1" ht="19.5" customHeight="1">
      <c r="A36" s="194" t="s">
        <v>81</v>
      </c>
      <c r="B36" s="195">
        <f>SUM(B6:B35)</f>
        <v>9527379.11</v>
      </c>
      <c r="C36" s="196" t="s">
        <v>82</v>
      </c>
      <c r="D36" s="197">
        <f>SUM(D6:D35)</f>
        <v>9527379.11</v>
      </c>
    </row>
    <row r="37" spans="1:4" s="45" customFormat="1" ht="19.5" customHeight="1">
      <c r="A37" s="189" t="s">
        <v>83</v>
      </c>
      <c r="B37" s="195">
        <f>2!B17</f>
        <v>0</v>
      </c>
      <c r="C37" s="150" t="s">
        <v>84</v>
      </c>
      <c r="D37" s="197"/>
    </row>
    <row r="38" spans="1:4" s="45" customFormat="1" ht="19.5" customHeight="1">
      <c r="A38" s="198" t="s">
        <v>85</v>
      </c>
      <c r="B38" s="199">
        <f>2!B24</f>
        <v>0</v>
      </c>
      <c r="C38" s="200"/>
      <c r="D38" s="201"/>
    </row>
    <row r="39" spans="1:4" s="45" customFormat="1" ht="19.5" customHeight="1">
      <c r="A39" s="194" t="s">
        <v>86</v>
      </c>
      <c r="B39" s="195">
        <f>B36+B37+B38</f>
        <v>9527379.11</v>
      </c>
      <c r="C39" s="196" t="s">
        <v>87</v>
      </c>
      <c r="D39" s="197">
        <f>D36+D37</f>
        <v>9527379.11</v>
      </c>
    </row>
    <row r="40" spans="1:4" s="45" customFormat="1" ht="19.5" customHeight="1">
      <c r="A40" s="61" t="s">
        <v>88</v>
      </c>
      <c r="B40" s="61"/>
      <c r="C40" s="61"/>
      <c r="D40" s="61"/>
    </row>
  </sheetData>
  <sheetProtection password="8A04" sheet="1" objects="1" formatColumns="0" formatRows="0"/>
  <mergeCells count="5">
    <mergeCell ref="A2:D2"/>
    <mergeCell ref="A3:C3"/>
    <mergeCell ref="A4:B4"/>
    <mergeCell ref="C4:D4"/>
    <mergeCell ref="A40:D40"/>
  </mergeCells>
  <hyperlinks>
    <hyperlink ref="A1" location="目录!A1" display="返回"/>
    <hyperlink ref="C1" location="目录!A1" display="目录!A1"/>
  </hyperlinks>
  <printOptions horizontalCentered="1"/>
  <pageMargins left="0.5902777777777778" right="0.5902777777777778" top="0.5902777777777778" bottom="0.5902777777777778" header="0.5118055555555555" footer="0.39305555555555555"/>
  <pageSetup fitToWidth="0" fitToHeight="1" horizontalDpi="300" verticalDpi="300" orientation="portrait" paperSize="9" scale="92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showZeros="0" view="pageBreakPreview" zoomScale="110" zoomScaleSheetLayoutView="110" workbookViewId="0" topLeftCell="A11">
      <selection activeCell="B10" sqref="B10"/>
    </sheetView>
  </sheetViews>
  <sheetFormatPr defaultColWidth="9.00390625" defaultRowHeight="12.75" customHeight="1"/>
  <cols>
    <col min="1" max="1" width="44.8515625" style="29" customWidth="1"/>
    <col min="2" max="2" width="29.8515625" style="29" customWidth="1"/>
    <col min="3" max="3" width="31.28125" style="29" customWidth="1"/>
    <col min="4" max="16384" width="9.00390625" style="4" customWidth="1"/>
  </cols>
  <sheetData>
    <row r="1" ht="24.75" customHeight="1">
      <c r="A1" s="169" t="s">
        <v>35</v>
      </c>
    </row>
    <row r="2" spans="1:2" ht="24.75" customHeight="1">
      <c r="A2" s="66" t="s">
        <v>89</v>
      </c>
      <c r="B2" s="66"/>
    </row>
    <row r="3" spans="1:2" ht="24.75" customHeight="1">
      <c r="A3" s="170" t="str">
        <f>'封面'!A4&amp;'封面'!B4</f>
        <v>单位名称：临夏县先锋乡卢马中心小学</v>
      </c>
      <c r="B3" s="171" t="s">
        <v>37</v>
      </c>
    </row>
    <row r="4" spans="1:2" ht="24" customHeight="1">
      <c r="A4" s="172" t="s">
        <v>40</v>
      </c>
      <c r="B4" s="173" t="s">
        <v>41</v>
      </c>
    </row>
    <row r="5" spans="1:2" ht="24.75" customHeight="1">
      <c r="A5" s="174" t="s">
        <v>42</v>
      </c>
      <c r="B5" s="175">
        <f>SUM(B6:B7)</f>
        <v>9527379.11</v>
      </c>
    </row>
    <row r="6" spans="1:2" ht="24.75" customHeight="1">
      <c r="A6" s="174" t="s">
        <v>90</v>
      </c>
      <c r="B6" s="149">
        <v>9527379.11</v>
      </c>
    </row>
    <row r="7" spans="1:2" ht="24.75" customHeight="1">
      <c r="A7" s="174" t="s">
        <v>91</v>
      </c>
      <c r="B7" s="149"/>
    </row>
    <row r="8" spans="1:2" ht="24.75" customHeight="1">
      <c r="A8" s="174" t="s">
        <v>44</v>
      </c>
      <c r="B8" s="149"/>
    </row>
    <row r="9" spans="1:2" ht="24.75" customHeight="1">
      <c r="A9" s="174" t="s">
        <v>46</v>
      </c>
      <c r="B9" s="149">
        <v>0</v>
      </c>
    </row>
    <row r="10" spans="1:2" ht="24.75" customHeight="1">
      <c r="A10" s="174" t="s">
        <v>48</v>
      </c>
      <c r="B10" s="149">
        <v>0</v>
      </c>
    </row>
    <row r="11" spans="1:2" ht="24.75" customHeight="1">
      <c r="A11" s="174" t="s">
        <v>50</v>
      </c>
      <c r="B11" s="149"/>
    </row>
    <row r="12" spans="1:2" ht="24.75" customHeight="1">
      <c r="A12" s="174" t="s">
        <v>52</v>
      </c>
      <c r="B12" s="149">
        <v>0</v>
      </c>
    </row>
    <row r="13" spans="1:2" ht="24.75" customHeight="1">
      <c r="A13" s="174" t="s">
        <v>54</v>
      </c>
      <c r="B13" s="149">
        <v>0</v>
      </c>
    </row>
    <row r="14" spans="1:2" ht="24.75" customHeight="1">
      <c r="A14" s="174" t="s">
        <v>56</v>
      </c>
      <c r="B14" s="149">
        <v>0</v>
      </c>
    </row>
    <row r="15" spans="1:2" ht="24.75" customHeight="1">
      <c r="A15" s="174" t="s">
        <v>58</v>
      </c>
      <c r="B15" s="149">
        <v>0</v>
      </c>
    </row>
    <row r="16" spans="1:2" ht="24.75" customHeight="1">
      <c r="A16" s="174" t="s">
        <v>92</v>
      </c>
      <c r="B16" s="175">
        <f>B5+B8+B9+B10+B11+B12+B13+B14+B15</f>
        <v>9527379.11</v>
      </c>
    </row>
    <row r="17" spans="1:2" ht="24.75" customHeight="1">
      <c r="A17" s="174" t="s">
        <v>83</v>
      </c>
      <c r="B17" s="175">
        <f>B18+B22+B23</f>
        <v>0</v>
      </c>
    </row>
    <row r="18" spans="1:2" ht="24.75" customHeight="1">
      <c r="A18" s="174" t="s">
        <v>93</v>
      </c>
      <c r="B18" s="175">
        <f>SUM(B19:B21)</f>
        <v>0</v>
      </c>
    </row>
    <row r="19" spans="1:2" ht="24.75" customHeight="1">
      <c r="A19" s="174" t="s">
        <v>94</v>
      </c>
      <c r="B19" s="149"/>
    </row>
    <row r="20" spans="1:2" ht="24.75" customHeight="1">
      <c r="A20" s="174" t="s">
        <v>95</v>
      </c>
      <c r="B20" s="149"/>
    </row>
    <row r="21" spans="1:2" ht="24.75" customHeight="1">
      <c r="A21" s="174" t="s">
        <v>96</v>
      </c>
      <c r="B21" s="149"/>
    </row>
    <row r="22" spans="1:2" ht="24.75" customHeight="1">
      <c r="A22" s="174" t="s">
        <v>97</v>
      </c>
      <c r="B22" s="149">
        <v>0</v>
      </c>
    </row>
    <row r="23" spans="1:2" ht="24.75" customHeight="1">
      <c r="A23" s="174" t="s">
        <v>98</v>
      </c>
      <c r="B23" s="149"/>
    </row>
    <row r="24" spans="1:2" ht="24.75" customHeight="1">
      <c r="A24" s="174" t="s">
        <v>85</v>
      </c>
      <c r="B24" s="175">
        <f>B25+B29</f>
        <v>0</v>
      </c>
    </row>
    <row r="25" spans="1:2" ht="24.75" customHeight="1">
      <c r="A25" s="174" t="s">
        <v>99</v>
      </c>
      <c r="B25" s="175">
        <f>SUM(B26:B28)</f>
        <v>0</v>
      </c>
    </row>
    <row r="26" spans="1:2" ht="24.75" customHeight="1">
      <c r="A26" s="174" t="s">
        <v>100</v>
      </c>
      <c r="B26" s="149"/>
    </row>
    <row r="27" spans="1:2" ht="24.75" customHeight="1">
      <c r="A27" s="174" t="s">
        <v>101</v>
      </c>
      <c r="B27" s="149">
        <v>0</v>
      </c>
    </row>
    <row r="28" spans="1:2" ht="24.75" customHeight="1">
      <c r="A28" s="174" t="s">
        <v>102</v>
      </c>
      <c r="B28" s="149">
        <v>0</v>
      </c>
    </row>
    <row r="29" spans="1:2" ht="24.75" customHeight="1">
      <c r="A29" s="174" t="s">
        <v>103</v>
      </c>
      <c r="B29" s="149">
        <v>0</v>
      </c>
    </row>
    <row r="30" spans="1:2" ht="24.75" customHeight="1">
      <c r="A30" s="174" t="s">
        <v>104</v>
      </c>
      <c r="B30" s="175">
        <f>B16+B17+B24</f>
        <v>9527379.11</v>
      </c>
    </row>
    <row r="31" spans="1:4" s="45" customFormat="1" ht="19.5" customHeight="1">
      <c r="A31" s="176" t="s">
        <v>88</v>
      </c>
      <c r="B31" s="176"/>
      <c r="C31" s="176"/>
      <c r="D31" s="176"/>
    </row>
  </sheetData>
  <sheetProtection password="8A04" sheet="1" objects="1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0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view="pageBreakPreview" zoomScale="110" zoomScaleSheetLayoutView="110" workbookViewId="0" topLeftCell="A1">
      <pane xSplit="2" ySplit="5" topLeftCell="C6" activePane="bottomRight" state="frozen"/>
      <selection pane="bottomRight" activeCell="D6" sqref="D6"/>
    </sheetView>
  </sheetViews>
  <sheetFormatPr defaultColWidth="9.00390625" defaultRowHeight="12.75" customHeight="1"/>
  <cols>
    <col min="1" max="1" width="16.8515625" style="5" customWidth="1"/>
    <col min="2" max="2" width="34.8515625" style="28" customWidth="1"/>
    <col min="3" max="3" width="16.8515625" style="28" customWidth="1"/>
    <col min="4" max="4" width="17.421875" style="28" customWidth="1"/>
    <col min="5" max="5" width="17.28125" style="28" customWidth="1"/>
    <col min="6" max="6" width="15.140625" style="28" customWidth="1"/>
    <col min="7" max="8" width="6.8515625" style="28" customWidth="1"/>
    <col min="9" max="16384" width="9.00390625" style="5" customWidth="1"/>
  </cols>
  <sheetData>
    <row r="1" spans="1:2" ht="24.75" customHeight="1">
      <c r="A1" s="156" t="s">
        <v>35</v>
      </c>
      <c r="B1" s="121"/>
    </row>
    <row r="2" spans="1:6" ht="24.75" customHeight="1">
      <c r="A2" s="157" t="s">
        <v>105</v>
      </c>
      <c r="B2" s="157"/>
      <c r="C2" s="157"/>
      <c r="D2" s="157"/>
      <c r="E2" s="157"/>
      <c r="F2" s="157"/>
    </row>
    <row r="3" spans="1:6" ht="24.75" customHeight="1">
      <c r="A3" s="21" t="str">
        <f>'封面'!A4&amp;'封面'!B4</f>
        <v>单位名称：临夏县先锋乡卢马中心小学</v>
      </c>
      <c r="B3" s="21"/>
      <c r="C3" s="21"/>
      <c r="F3" s="22" t="s">
        <v>37</v>
      </c>
    </row>
    <row r="4" spans="1:6" ht="24.75" customHeight="1">
      <c r="A4" s="87" t="s">
        <v>106</v>
      </c>
      <c r="B4" s="158" t="s">
        <v>107</v>
      </c>
      <c r="C4" s="159" t="s">
        <v>108</v>
      </c>
      <c r="D4" s="158" t="s">
        <v>109</v>
      </c>
      <c r="E4" s="160" t="s">
        <v>110</v>
      </c>
      <c r="F4" s="161" t="s">
        <v>111</v>
      </c>
    </row>
    <row r="5" spans="1:6" ht="24.75" customHeight="1">
      <c r="A5" s="162" t="s">
        <v>112</v>
      </c>
      <c r="B5" s="162" t="s">
        <v>112</v>
      </c>
      <c r="C5" s="162">
        <v>1</v>
      </c>
      <c r="D5" s="162">
        <v>2</v>
      </c>
      <c r="E5" s="162">
        <v>3</v>
      </c>
      <c r="F5" s="163">
        <v>4</v>
      </c>
    </row>
    <row r="6" spans="1:8" s="42" customFormat="1" ht="29.25" customHeight="1">
      <c r="A6" s="164" t="s">
        <v>113</v>
      </c>
      <c r="B6" s="165"/>
      <c r="C6" s="123">
        <f>D6+E6+F6</f>
        <v>9527379.11</v>
      </c>
      <c r="D6" s="124">
        <f>D7+D23+D29+D34+D37</f>
        <v>9293979.11</v>
      </c>
      <c r="E6" s="124">
        <f>E7+E23+E29+E34+E37</f>
        <v>233400</v>
      </c>
      <c r="F6" s="124"/>
      <c r="G6" s="29"/>
      <c r="H6" s="29"/>
    </row>
    <row r="7" spans="1:6" ht="22.5" customHeight="1">
      <c r="A7" s="125" t="s">
        <v>114</v>
      </c>
      <c r="B7" s="125" t="s">
        <v>115</v>
      </c>
      <c r="C7" s="124">
        <f>C8+C10+C16+C21+C19</f>
        <v>7849913.239999999</v>
      </c>
      <c r="D7" s="124">
        <f>D8+D10+D16+D21+D19</f>
        <v>7849913.239999999</v>
      </c>
      <c r="E7" s="124">
        <f>E8+E10+E16+E21+E19</f>
        <v>233400</v>
      </c>
      <c r="F7" s="124">
        <f>F8+F10+F16+F21+F19</f>
        <v>0</v>
      </c>
    </row>
    <row r="8" spans="1:6" ht="22.5" customHeight="1">
      <c r="A8" s="125" t="s">
        <v>116</v>
      </c>
      <c r="B8" s="125" t="s">
        <v>117</v>
      </c>
      <c r="C8" s="124">
        <f>C9</f>
        <v>0</v>
      </c>
      <c r="D8" s="124">
        <f>D9</f>
        <v>0</v>
      </c>
      <c r="E8" s="124">
        <f>E9</f>
        <v>0</v>
      </c>
      <c r="F8" s="124">
        <f>F9</f>
        <v>0</v>
      </c>
    </row>
    <row r="9" spans="1:6" ht="22.5" customHeight="1">
      <c r="A9" s="126" t="s">
        <v>118</v>
      </c>
      <c r="B9" s="126" t="s">
        <v>119</v>
      </c>
      <c r="C9" s="127">
        <f>D9+E9+F9</f>
        <v>0</v>
      </c>
      <c r="D9" s="127">
        <v>0</v>
      </c>
      <c r="E9" s="128"/>
      <c r="F9" s="127">
        <v>0</v>
      </c>
    </row>
    <row r="10" spans="1:6" ht="22.5" customHeight="1">
      <c r="A10" s="125" t="s">
        <v>120</v>
      </c>
      <c r="B10" s="125" t="s">
        <v>121</v>
      </c>
      <c r="C10" s="124">
        <f>C11+C12+C13+C14+C15</f>
        <v>7849913.239999999</v>
      </c>
      <c r="D10" s="124">
        <f>D11+D12+D13+D14+D15</f>
        <v>7849913.239999999</v>
      </c>
      <c r="E10" s="124">
        <f>E11+E12+E13+E14+E15</f>
        <v>233400</v>
      </c>
      <c r="F10" s="124">
        <v>0</v>
      </c>
    </row>
    <row r="11" spans="1:6" ht="22.5" customHeight="1">
      <c r="A11" s="126" t="s">
        <v>122</v>
      </c>
      <c r="B11" s="126" t="s">
        <v>123</v>
      </c>
      <c r="C11" s="128">
        <f>D11+E11+F11</f>
        <v>0</v>
      </c>
      <c r="D11" s="128"/>
      <c r="E11" s="128"/>
      <c r="F11" s="128"/>
    </row>
    <row r="12" spans="1:6" ht="22.5" customHeight="1">
      <c r="A12" s="126" t="s">
        <v>124</v>
      </c>
      <c r="B12" s="126" t="s">
        <v>125</v>
      </c>
      <c r="C12" s="128">
        <v>7849913.239999999</v>
      </c>
      <c r="D12" s="128">
        <v>7849913.239999999</v>
      </c>
      <c r="E12" s="128">
        <v>233400</v>
      </c>
      <c r="F12" s="128"/>
    </row>
    <row r="13" spans="1:6" ht="22.5" customHeight="1">
      <c r="A13" s="126" t="s">
        <v>126</v>
      </c>
      <c r="B13" s="126" t="s">
        <v>127</v>
      </c>
      <c r="C13" s="128"/>
      <c r="D13" s="128"/>
      <c r="E13" s="128"/>
      <c r="F13" s="128">
        <v>0</v>
      </c>
    </row>
    <row r="14" spans="1:6" ht="22.5" customHeight="1">
      <c r="A14" s="126" t="s">
        <v>128</v>
      </c>
      <c r="B14" s="126" t="s">
        <v>129</v>
      </c>
      <c r="C14" s="128"/>
      <c r="D14" s="128"/>
      <c r="E14" s="128"/>
      <c r="F14" s="128"/>
    </row>
    <row r="15" spans="1:6" ht="22.5" customHeight="1">
      <c r="A15" s="126" t="s">
        <v>130</v>
      </c>
      <c r="B15" s="126" t="s">
        <v>131</v>
      </c>
      <c r="C15" s="128"/>
      <c r="D15" s="128"/>
      <c r="E15" s="127"/>
      <c r="F15" s="128"/>
    </row>
    <row r="16" spans="1:6" ht="22.5" customHeight="1">
      <c r="A16" s="125" t="s">
        <v>132</v>
      </c>
      <c r="B16" s="125" t="s">
        <v>133</v>
      </c>
      <c r="C16" s="124">
        <f>C17+C18</f>
        <v>0</v>
      </c>
      <c r="D16" s="124">
        <f>D17+D18</f>
        <v>0</v>
      </c>
      <c r="E16" s="124">
        <f>E17+E18</f>
        <v>0</v>
      </c>
      <c r="F16" s="124">
        <f>F17+F18</f>
        <v>0</v>
      </c>
    </row>
    <row r="17" spans="1:6" ht="22.5" customHeight="1">
      <c r="A17" s="126" t="s">
        <v>134</v>
      </c>
      <c r="B17" s="126" t="s">
        <v>135</v>
      </c>
      <c r="C17" s="128"/>
      <c r="D17" s="128"/>
      <c r="E17" s="128"/>
      <c r="F17" s="124"/>
    </row>
    <row r="18" spans="1:6" ht="22.5" customHeight="1">
      <c r="A18" s="126" t="s">
        <v>136</v>
      </c>
      <c r="B18" s="126" t="s">
        <v>137</v>
      </c>
      <c r="C18" s="128"/>
      <c r="D18" s="128"/>
      <c r="E18" s="128"/>
      <c r="F18" s="124"/>
    </row>
    <row r="19" spans="1:6" ht="22.5" customHeight="1">
      <c r="A19" s="125" t="s">
        <v>138</v>
      </c>
      <c r="B19" s="125" t="s">
        <v>139</v>
      </c>
      <c r="C19" s="128">
        <f>C20</f>
        <v>0</v>
      </c>
      <c r="D19" s="128"/>
      <c r="E19" s="128"/>
      <c r="F19" s="124"/>
    </row>
    <row r="20" spans="1:6" ht="22.5" customHeight="1">
      <c r="A20" s="126" t="s">
        <v>140</v>
      </c>
      <c r="B20" s="126" t="s">
        <v>141</v>
      </c>
      <c r="C20" s="128">
        <f>D20+E20+F20</f>
        <v>0</v>
      </c>
      <c r="D20" s="128"/>
      <c r="E20" s="128"/>
      <c r="F20" s="124"/>
    </row>
    <row r="21" spans="1:6" ht="22.5" customHeight="1">
      <c r="A21" s="125" t="s">
        <v>142</v>
      </c>
      <c r="B21" s="125" t="s">
        <v>143</v>
      </c>
      <c r="C21" s="124">
        <f>C22</f>
        <v>0</v>
      </c>
      <c r="D21" s="124">
        <f>D22</f>
        <v>0</v>
      </c>
      <c r="E21" s="124">
        <f>E22</f>
        <v>0</v>
      </c>
      <c r="F21" s="124">
        <f>F22</f>
        <v>0</v>
      </c>
    </row>
    <row r="22" spans="1:6" ht="22.5" customHeight="1">
      <c r="A22" s="126" t="s">
        <v>144</v>
      </c>
      <c r="B22" s="126" t="s">
        <v>145</v>
      </c>
      <c r="C22" s="128"/>
      <c r="D22" s="128"/>
      <c r="E22" s="128"/>
      <c r="F22" s="124"/>
    </row>
    <row r="23" spans="1:6" ht="22.5" customHeight="1">
      <c r="A23" s="125" t="s">
        <v>146</v>
      </c>
      <c r="B23" s="125" t="s">
        <v>147</v>
      </c>
      <c r="C23" s="124">
        <f>C24+C27</f>
        <v>1033997.95</v>
      </c>
      <c r="D23" s="124">
        <f>D24+D27</f>
        <v>1033997.95</v>
      </c>
      <c r="E23" s="124">
        <f>E24+E27</f>
        <v>0</v>
      </c>
      <c r="F23" s="124">
        <f>F24+F27</f>
        <v>0</v>
      </c>
    </row>
    <row r="24" spans="1:6" ht="22.5" customHeight="1">
      <c r="A24" s="125" t="s">
        <v>148</v>
      </c>
      <c r="B24" s="125" t="s">
        <v>149</v>
      </c>
      <c r="C24" s="124">
        <f>C25+C26</f>
        <v>1033997.95</v>
      </c>
      <c r="D24" s="124">
        <f>D25+D26</f>
        <v>1033997.95</v>
      </c>
      <c r="E24" s="124">
        <f>E25+E26</f>
        <v>0</v>
      </c>
      <c r="F24" s="124">
        <f>F25+F26</f>
        <v>0</v>
      </c>
    </row>
    <row r="25" spans="1:6" ht="22.5" customHeight="1">
      <c r="A25" s="126" t="s">
        <v>150</v>
      </c>
      <c r="B25" s="126" t="s">
        <v>151</v>
      </c>
      <c r="C25" s="128">
        <v>41880</v>
      </c>
      <c r="D25" s="128">
        <v>41880</v>
      </c>
      <c r="E25" s="128"/>
      <c r="F25" s="124"/>
    </row>
    <row r="26" spans="1:6" ht="22.5" customHeight="1">
      <c r="A26" s="126" t="s">
        <v>152</v>
      </c>
      <c r="B26" s="126" t="s">
        <v>153</v>
      </c>
      <c r="C26" s="128">
        <v>992117.95</v>
      </c>
      <c r="D26" s="128">
        <v>992117.95</v>
      </c>
      <c r="E26" s="124"/>
      <c r="F26" s="124"/>
    </row>
    <row r="27" spans="1:6" ht="22.5" customHeight="1">
      <c r="A27" s="125" t="s">
        <v>154</v>
      </c>
      <c r="B27" s="125" t="s">
        <v>155</v>
      </c>
      <c r="C27" s="129">
        <f>C28</f>
        <v>0</v>
      </c>
      <c r="D27" s="129">
        <f>D28</f>
        <v>0</v>
      </c>
      <c r="E27" s="129">
        <f>E28</f>
        <v>0</v>
      </c>
      <c r="F27" s="129">
        <f>F28</f>
        <v>0</v>
      </c>
    </row>
    <row r="28" spans="1:6" ht="22.5" customHeight="1">
      <c r="A28" s="126" t="s">
        <v>156</v>
      </c>
      <c r="B28" s="126" t="s">
        <v>157</v>
      </c>
      <c r="C28" s="129">
        <f>D28+E28+F28</f>
        <v>0</v>
      </c>
      <c r="D28" s="130"/>
      <c r="E28" s="130"/>
      <c r="F28" s="124"/>
    </row>
    <row r="29" spans="1:6" ht="22.5" customHeight="1">
      <c r="A29" s="125" t="s">
        <v>158</v>
      </c>
      <c r="B29" s="125" t="s">
        <v>159</v>
      </c>
      <c r="C29" s="129">
        <f>C30</f>
        <v>410067.92</v>
      </c>
      <c r="D29" s="129">
        <f>D30</f>
        <v>410067.92</v>
      </c>
      <c r="E29" s="129">
        <f>E30</f>
        <v>0</v>
      </c>
      <c r="F29" s="129">
        <f>F30</f>
        <v>0</v>
      </c>
    </row>
    <row r="30" spans="1:6" ht="22.5" customHeight="1">
      <c r="A30" s="125" t="s">
        <v>160</v>
      </c>
      <c r="B30" s="125" t="s">
        <v>161</v>
      </c>
      <c r="C30" s="129">
        <f>C31+C32+C33</f>
        <v>410067.92</v>
      </c>
      <c r="D30" s="129">
        <f>D31+D32+D33</f>
        <v>410067.92</v>
      </c>
      <c r="E30" s="129">
        <f>E31+E32+E33</f>
        <v>0</v>
      </c>
      <c r="F30" s="129">
        <f>F31+F32+F33</f>
        <v>0</v>
      </c>
    </row>
    <row r="31" spans="1:6" ht="22.5" customHeight="1">
      <c r="A31" s="131">
        <v>2101101</v>
      </c>
      <c r="B31" s="126" t="s">
        <v>162</v>
      </c>
      <c r="C31" s="130"/>
      <c r="D31" s="130"/>
      <c r="E31" s="130"/>
      <c r="F31" s="124"/>
    </row>
    <row r="32" spans="1:6" ht="22.5" customHeight="1">
      <c r="A32" s="131">
        <v>2101102</v>
      </c>
      <c r="B32" s="126" t="s">
        <v>163</v>
      </c>
      <c r="C32" s="130">
        <f>D32+E32+F32</f>
        <v>403047.92</v>
      </c>
      <c r="D32" s="130">
        <v>403047.92</v>
      </c>
      <c r="E32" s="130"/>
      <c r="F32" s="124"/>
    </row>
    <row r="33" spans="1:6" ht="22.5" customHeight="1">
      <c r="A33" s="131" t="s">
        <v>164</v>
      </c>
      <c r="B33" s="126" t="s">
        <v>165</v>
      </c>
      <c r="C33" s="130">
        <f>D33+E33+F33</f>
        <v>7020</v>
      </c>
      <c r="D33" s="130">
        <v>7020</v>
      </c>
      <c r="E33" s="130"/>
      <c r="F33" s="124"/>
    </row>
    <row r="34" spans="1:6" ht="22.5" customHeight="1">
      <c r="A34" s="125" t="s">
        <v>166</v>
      </c>
      <c r="B34" s="125" t="s">
        <v>167</v>
      </c>
      <c r="C34" s="129">
        <f aca="true" t="shared" si="0" ref="C34:F35">C35</f>
        <v>0</v>
      </c>
      <c r="D34" s="129">
        <f t="shared" si="0"/>
        <v>0</v>
      </c>
      <c r="E34" s="129">
        <f t="shared" si="0"/>
        <v>0</v>
      </c>
      <c r="F34" s="129">
        <f t="shared" si="0"/>
        <v>0</v>
      </c>
    </row>
    <row r="35" spans="1:6" ht="22.5" customHeight="1">
      <c r="A35" s="126" t="s">
        <v>168</v>
      </c>
      <c r="B35" s="166" t="s">
        <v>169</v>
      </c>
      <c r="C35" s="129">
        <f t="shared" si="0"/>
        <v>0</v>
      </c>
      <c r="D35" s="129">
        <f t="shared" si="0"/>
        <v>0</v>
      </c>
      <c r="E35" s="129">
        <f t="shared" si="0"/>
        <v>0</v>
      </c>
      <c r="F35" s="129"/>
    </row>
    <row r="36" spans="1:6" ht="22.5" customHeight="1">
      <c r="A36" s="126" t="s">
        <v>170</v>
      </c>
      <c r="B36" s="167" t="s">
        <v>171</v>
      </c>
      <c r="C36" s="130"/>
      <c r="D36" s="130"/>
      <c r="E36" s="130"/>
      <c r="F36" s="130"/>
    </row>
    <row r="37" spans="1:6" ht="22.5" customHeight="1">
      <c r="A37" s="125" t="s">
        <v>172</v>
      </c>
      <c r="B37" s="125" t="s">
        <v>173</v>
      </c>
      <c r="C37" s="129">
        <f aca="true" t="shared" si="1" ref="C37:F38">C38</f>
        <v>0</v>
      </c>
      <c r="D37" s="129">
        <f t="shared" si="1"/>
        <v>0</v>
      </c>
      <c r="E37" s="129">
        <f t="shared" si="1"/>
        <v>0</v>
      </c>
      <c r="F37" s="129">
        <f t="shared" si="1"/>
        <v>0</v>
      </c>
    </row>
    <row r="38" spans="1:6" ht="22.5" customHeight="1">
      <c r="A38" s="126" t="s">
        <v>174</v>
      </c>
      <c r="B38" s="167" t="s">
        <v>175</v>
      </c>
      <c r="C38" s="129">
        <f t="shared" si="1"/>
        <v>0</v>
      </c>
      <c r="D38" s="129">
        <f t="shared" si="1"/>
        <v>0</v>
      </c>
      <c r="E38" s="129">
        <f t="shared" si="1"/>
        <v>0</v>
      </c>
      <c r="F38" s="129">
        <f t="shared" si="1"/>
        <v>0</v>
      </c>
    </row>
    <row r="39" spans="1:6" ht="22.5" customHeight="1">
      <c r="A39" s="131" t="s">
        <v>176</v>
      </c>
      <c r="B39" s="168" t="s">
        <v>177</v>
      </c>
      <c r="C39" s="128"/>
      <c r="D39" s="128"/>
      <c r="E39" s="128"/>
      <c r="F39" s="130"/>
    </row>
    <row r="40" spans="1:6" ht="22.5" customHeight="1">
      <c r="A40" s="126"/>
      <c r="B40" s="168"/>
      <c r="C40" s="128"/>
      <c r="D40" s="128"/>
      <c r="E40" s="128"/>
      <c r="F40" s="128"/>
    </row>
    <row r="41" spans="1:6" s="45" customFormat="1" ht="19.5" customHeight="1">
      <c r="A41" s="106" t="s">
        <v>88</v>
      </c>
      <c r="B41" s="106"/>
      <c r="C41" s="106"/>
      <c r="D41" s="106"/>
      <c r="E41" s="107"/>
      <c r="F41" s="107"/>
    </row>
  </sheetData>
  <sheetProtection password="8A04" sheet="1" objects="1" formatCells="0" formatRows="0" insertRows="0" deleteRows="0" autoFilter="0"/>
  <mergeCells count="4">
    <mergeCell ref="A2:F2"/>
    <mergeCell ref="A3:C3"/>
    <mergeCell ref="A6:B6"/>
    <mergeCell ref="A41:D41"/>
  </mergeCells>
  <hyperlinks>
    <hyperlink ref="B1" location="目录!A1" display="目录!A1"/>
  </hyperlinks>
  <printOptions horizontalCentered="1"/>
  <pageMargins left="0.590277777777778" right="0.590277777777778" top="0.590277777777778" bottom="0.590277777777778" header="0.39305555555555605" footer="0.39305555555555605"/>
  <pageSetup fitToHeight="100" fitToWidth="1" horizontalDpi="300" verticalDpi="300" orientation="portrait" paperSize="9" scale="77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89"/>
  <sheetViews>
    <sheetView showGridLines="0" showZeros="0" view="pageBreakPreview" zoomScale="110" zoomScaleSheetLayoutView="110" workbookViewId="0" topLeftCell="A1">
      <selection activeCell="D16" sqref="D16"/>
    </sheetView>
  </sheetViews>
  <sheetFormatPr defaultColWidth="9.00390625" defaultRowHeight="12.75" customHeight="1"/>
  <cols>
    <col min="1" max="1" width="33.140625" style="28" customWidth="1"/>
    <col min="2" max="2" width="22.28125" style="28" customWidth="1"/>
    <col min="3" max="3" width="29.00390625" style="28" customWidth="1"/>
    <col min="4" max="4" width="21.00390625" style="28" customWidth="1"/>
    <col min="5" max="99" width="9.00390625" style="28" customWidth="1"/>
    <col min="100" max="16384" width="9.00390625" style="5" customWidth="1"/>
  </cols>
  <sheetData>
    <row r="1" spans="1:98" ht="25.5" customHeight="1">
      <c r="A1" s="108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</row>
    <row r="2" spans="1:98" ht="25.5" customHeight="1">
      <c r="A2" s="138" t="s">
        <v>178</v>
      </c>
      <c r="B2" s="138"/>
      <c r="C2" s="138"/>
      <c r="D2" s="138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</row>
    <row r="3" spans="1:98" ht="16.5" customHeight="1">
      <c r="A3" s="86" t="str">
        <f>'封面'!A4&amp;'封面'!B4</f>
        <v>单位名称：临夏县先锋乡卢马中心小学</v>
      </c>
      <c r="B3" s="86"/>
      <c r="C3" s="140"/>
      <c r="D3" s="22" t="s">
        <v>37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</row>
    <row r="4" spans="1:98" ht="24.75" customHeight="1">
      <c r="A4" s="31" t="s">
        <v>179</v>
      </c>
      <c r="B4" s="34"/>
      <c r="C4" s="142" t="s">
        <v>180</v>
      </c>
      <c r="D4" s="14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</row>
    <row r="5" spans="1:98" ht="24.75" customHeight="1">
      <c r="A5" s="31" t="s">
        <v>40</v>
      </c>
      <c r="B5" s="32" t="s">
        <v>41</v>
      </c>
      <c r="C5" s="112" t="s">
        <v>40</v>
      </c>
      <c r="D5" s="143" t="s">
        <v>181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</row>
    <row r="6" spans="1:99" s="42" customFormat="1" ht="24.75" customHeight="1">
      <c r="A6" s="144" t="s">
        <v>182</v>
      </c>
      <c r="B6" s="145">
        <f>SUM(B7:B9)</f>
        <v>9527379.11</v>
      </c>
      <c r="C6" s="146" t="s">
        <v>183</v>
      </c>
      <c r="D6" s="147">
        <f>SUM(D7:D36)</f>
        <v>9527379.11</v>
      </c>
      <c r="E6" s="14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29"/>
    </row>
    <row r="7" spans="1:99" s="42" customFormat="1" ht="24.75" customHeight="1">
      <c r="A7" s="144" t="s">
        <v>184</v>
      </c>
      <c r="B7" s="149">
        <v>9527379.11</v>
      </c>
      <c r="C7" s="150" t="s">
        <v>185</v>
      </c>
      <c r="D7" s="151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29"/>
    </row>
    <row r="8" spans="1:99" s="42" customFormat="1" ht="24.75" customHeight="1">
      <c r="A8" s="144" t="s">
        <v>186</v>
      </c>
      <c r="B8" s="136"/>
      <c r="C8" s="150" t="s">
        <v>187</v>
      </c>
      <c r="D8" s="151"/>
      <c r="E8" s="14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29"/>
    </row>
    <row r="9" spans="1:99" s="42" customFormat="1" ht="24.75" customHeight="1">
      <c r="A9" s="144" t="s">
        <v>188</v>
      </c>
      <c r="B9" s="136"/>
      <c r="C9" s="150" t="s">
        <v>189</v>
      </c>
      <c r="D9" s="151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29"/>
    </row>
    <row r="10" spans="1:99" s="42" customFormat="1" ht="24.75" customHeight="1">
      <c r="A10" s="144"/>
      <c r="B10" s="145"/>
      <c r="C10" s="150" t="s">
        <v>190</v>
      </c>
      <c r="D10" s="151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29"/>
    </row>
    <row r="11" spans="1:99" s="42" customFormat="1" ht="24.75" customHeight="1">
      <c r="A11" s="144"/>
      <c r="B11" s="152"/>
      <c r="C11" s="150" t="s">
        <v>191</v>
      </c>
      <c r="D11" s="151">
        <v>8083313.24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29"/>
    </row>
    <row r="12" spans="1:99" s="42" customFormat="1" ht="24.75" customHeight="1">
      <c r="A12" s="144"/>
      <c r="B12" s="152"/>
      <c r="C12" s="150" t="s">
        <v>192</v>
      </c>
      <c r="D12" s="151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29"/>
    </row>
    <row r="13" spans="1:99" s="42" customFormat="1" ht="24.75" customHeight="1">
      <c r="A13" s="153"/>
      <c r="B13" s="145"/>
      <c r="C13" s="150" t="s">
        <v>193</v>
      </c>
      <c r="D13" s="151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29"/>
    </row>
    <row r="14" spans="1:99" s="42" customFormat="1" ht="24.75" customHeight="1">
      <c r="A14" s="153"/>
      <c r="B14" s="154"/>
      <c r="C14" s="150" t="s">
        <v>194</v>
      </c>
      <c r="D14" s="151">
        <v>1033997.95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29"/>
    </row>
    <row r="15" spans="1:99" s="42" customFormat="1" ht="24.75" customHeight="1">
      <c r="A15" s="153"/>
      <c r="B15" s="145"/>
      <c r="C15" s="150" t="s">
        <v>195</v>
      </c>
      <c r="D15" s="151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29"/>
    </row>
    <row r="16" spans="1:99" s="42" customFormat="1" ht="24.75" customHeight="1">
      <c r="A16" s="153"/>
      <c r="B16" s="145"/>
      <c r="C16" s="150" t="s">
        <v>196</v>
      </c>
      <c r="D16" s="151">
        <v>410067.92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29"/>
    </row>
    <row r="17" spans="1:99" s="42" customFormat="1" ht="24.75" customHeight="1">
      <c r="A17" s="153"/>
      <c r="B17" s="145"/>
      <c r="C17" s="150" t="s">
        <v>197</v>
      </c>
      <c r="D17" s="151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29"/>
    </row>
    <row r="18" spans="1:99" s="42" customFormat="1" ht="24.75" customHeight="1">
      <c r="A18" s="153"/>
      <c r="B18" s="145"/>
      <c r="C18" s="150" t="s">
        <v>198</v>
      </c>
      <c r="D18" s="151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29"/>
    </row>
    <row r="19" spans="1:99" s="42" customFormat="1" ht="24.75" customHeight="1">
      <c r="A19" s="153"/>
      <c r="B19" s="145"/>
      <c r="C19" s="150" t="s">
        <v>199</v>
      </c>
      <c r="D19" s="151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29"/>
    </row>
    <row r="20" spans="1:99" s="42" customFormat="1" ht="24.75" customHeight="1">
      <c r="A20" s="153"/>
      <c r="B20" s="145"/>
      <c r="C20" s="150" t="s">
        <v>200</v>
      </c>
      <c r="D20" s="151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29"/>
    </row>
    <row r="21" spans="1:99" s="42" customFormat="1" ht="24.75" customHeight="1">
      <c r="A21" s="153"/>
      <c r="B21" s="145"/>
      <c r="C21" s="150" t="s">
        <v>201</v>
      </c>
      <c r="D21" s="151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29"/>
    </row>
    <row r="22" spans="1:99" s="42" customFormat="1" ht="24.75" customHeight="1">
      <c r="A22" s="153"/>
      <c r="B22" s="145"/>
      <c r="C22" s="150" t="s">
        <v>202</v>
      </c>
      <c r="D22" s="151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29"/>
    </row>
    <row r="23" spans="1:99" s="42" customFormat="1" ht="24.75" customHeight="1">
      <c r="A23" s="153"/>
      <c r="B23" s="145"/>
      <c r="C23" s="150" t="s">
        <v>203</v>
      </c>
      <c r="D23" s="151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29"/>
    </row>
    <row r="24" spans="1:99" s="42" customFormat="1" ht="24.75" customHeight="1">
      <c r="A24" s="153"/>
      <c r="B24" s="145"/>
      <c r="C24" s="150" t="s">
        <v>204</v>
      </c>
      <c r="D24" s="151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29"/>
    </row>
    <row r="25" spans="1:99" s="42" customFormat="1" ht="24.75" customHeight="1">
      <c r="A25" s="153"/>
      <c r="B25" s="145"/>
      <c r="C25" s="150" t="s">
        <v>205</v>
      </c>
      <c r="D25" s="151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29"/>
    </row>
    <row r="26" spans="1:99" s="42" customFormat="1" ht="24.75" customHeight="1">
      <c r="A26" s="153"/>
      <c r="B26" s="145"/>
      <c r="C26" s="150" t="s">
        <v>206</v>
      </c>
      <c r="D26" s="151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29"/>
    </row>
    <row r="27" spans="1:99" s="42" customFormat="1" ht="24.75" customHeight="1">
      <c r="A27" s="153"/>
      <c r="B27" s="145"/>
      <c r="C27" s="150" t="s">
        <v>207</v>
      </c>
      <c r="D27" s="151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29"/>
    </row>
    <row r="28" spans="1:99" s="42" customFormat="1" ht="24.75" customHeight="1">
      <c r="A28" s="153"/>
      <c r="B28" s="145"/>
      <c r="C28" s="150" t="s">
        <v>208</v>
      </c>
      <c r="D28" s="151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29"/>
    </row>
    <row r="29" spans="1:99" s="42" customFormat="1" ht="24.75" customHeight="1">
      <c r="A29" s="153"/>
      <c r="B29" s="145"/>
      <c r="C29" s="150" t="s">
        <v>209</v>
      </c>
      <c r="D29" s="151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29"/>
    </row>
    <row r="30" spans="1:99" s="42" customFormat="1" ht="24.75" customHeight="1">
      <c r="A30" s="153"/>
      <c r="B30" s="145"/>
      <c r="C30" s="150" t="s">
        <v>210</v>
      </c>
      <c r="D30" s="151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29"/>
    </row>
    <row r="31" spans="1:99" s="42" customFormat="1" ht="24.75" customHeight="1">
      <c r="A31" s="153"/>
      <c r="B31" s="145"/>
      <c r="C31" s="150" t="s">
        <v>211</v>
      </c>
      <c r="D31" s="151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29"/>
    </row>
    <row r="32" spans="1:99" s="42" customFormat="1" ht="24.75" customHeight="1">
      <c r="A32" s="153"/>
      <c r="B32" s="145"/>
      <c r="C32" s="150" t="s">
        <v>212</v>
      </c>
      <c r="D32" s="151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29"/>
    </row>
    <row r="33" spans="1:99" s="42" customFormat="1" ht="24.75" customHeight="1">
      <c r="A33" s="153"/>
      <c r="B33" s="145"/>
      <c r="C33" s="150" t="s">
        <v>213</v>
      </c>
      <c r="D33" s="151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29"/>
    </row>
    <row r="34" spans="1:99" s="42" customFormat="1" ht="24.75" customHeight="1">
      <c r="A34" s="153"/>
      <c r="B34" s="145"/>
      <c r="C34" s="150" t="s">
        <v>214</v>
      </c>
      <c r="D34" s="151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29"/>
    </row>
    <row r="35" spans="1:99" s="42" customFormat="1" ht="24.75" customHeight="1">
      <c r="A35" s="153"/>
      <c r="B35" s="145"/>
      <c r="C35" s="150" t="s">
        <v>215</v>
      </c>
      <c r="D35" s="151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29"/>
    </row>
    <row r="36" spans="1:99" s="42" customFormat="1" ht="24.75" customHeight="1">
      <c r="A36" s="153"/>
      <c r="B36" s="145"/>
      <c r="C36" s="150" t="s">
        <v>216</v>
      </c>
      <c r="D36" s="15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29"/>
    </row>
    <row r="37" spans="1:98" ht="24.75" customHeight="1">
      <c r="A37" s="142" t="s">
        <v>217</v>
      </c>
      <c r="B37" s="155">
        <f>B6</f>
        <v>9527379.11</v>
      </c>
      <c r="C37" s="32" t="s">
        <v>218</v>
      </c>
      <c r="D37" s="147">
        <f>D6</f>
        <v>9527379.11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</row>
    <row r="38" spans="1:4" s="45" customFormat="1" ht="19.5" customHeight="1">
      <c r="A38" s="61" t="s">
        <v>88</v>
      </c>
      <c r="B38" s="61"/>
      <c r="C38" s="61"/>
      <c r="D38" s="61"/>
    </row>
    <row r="39" spans="5:14" ht="12.75" customHeight="1"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5:14" ht="12.75" customHeight="1"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5:14" ht="12.75" customHeight="1"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5:14" ht="12.75" customHeight="1"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5:14" ht="12.75" customHeight="1"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5:14" ht="12.75" customHeight="1"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5:14" ht="12.75" customHeight="1"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5:14" ht="12.75" customHeight="1"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5:14" ht="12.75" customHeight="1"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5:14" ht="12.75" customHeight="1"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5:14" ht="12.75" customHeight="1"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5:14" ht="12.75" customHeight="1"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5:14" ht="12.75" customHeight="1"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5:14" ht="12.75" customHeight="1"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5:14" ht="12.75" customHeight="1"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5:14" ht="12.75" customHeight="1"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5:14" ht="12.75" customHeight="1"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5:14" ht="12.75" customHeight="1"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5:14" ht="12.75" customHeight="1"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5:14" ht="12.75" customHeight="1"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5:14" ht="12.75" customHeight="1"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5:14" ht="12.7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2.7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2.7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2.7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2.7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2.7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2.7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2.7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2.7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2.7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5:14" ht="12.75" customHeight="1"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5:14" ht="12.75" customHeight="1"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5:14" ht="12.75" customHeight="1"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5:14" ht="12.75" customHeight="1"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5:14" ht="12.75" customHeight="1"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5:14" ht="12.75" customHeight="1"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5:14" ht="12.75" customHeight="1"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5:14" ht="12.75" customHeight="1"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5:14" ht="12.75" customHeight="1"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5:14" ht="12.75" customHeight="1"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5:14" ht="12.75" customHeight="1"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5:14" ht="12.75" customHeight="1"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5:14" ht="12.75" customHeight="1"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5:14" ht="12.75" customHeight="1"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5:14" ht="12.75" customHeight="1"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5:14" ht="12.75" customHeight="1"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5:14" ht="12.75" customHeight="1"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5:14" ht="12.75" customHeight="1"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5:14" ht="12.75" customHeight="1"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5:14" ht="12.75" customHeight="1">
      <c r="E89" s="5"/>
      <c r="F89" s="5"/>
      <c r="G89" s="5"/>
      <c r="H89" s="5"/>
      <c r="I89" s="5"/>
      <c r="J89" s="5"/>
      <c r="K89" s="5"/>
      <c r="L89" s="5"/>
      <c r="M89" s="5"/>
      <c r="N89" s="5"/>
    </row>
  </sheetData>
  <sheetProtection sheet="1" objects="1" formatCells="0"/>
  <mergeCells count="5">
    <mergeCell ref="A2:D2"/>
    <mergeCell ref="A3:B3"/>
    <mergeCell ref="A4:B4"/>
    <mergeCell ref="C4:D4"/>
    <mergeCell ref="A38:D38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75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showZeros="0" view="pageBreakPreview" zoomScaleSheetLayoutView="100" workbookViewId="0" topLeftCell="A1">
      <selection activeCell="F9" sqref="F9"/>
    </sheetView>
  </sheetViews>
  <sheetFormatPr defaultColWidth="9.00390625" defaultRowHeight="12.75" customHeight="1"/>
  <cols>
    <col min="1" max="1" width="32.28125" style="28" customWidth="1"/>
    <col min="2" max="2" width="17.00390625" style="28" customWidth="1"/>
    <col min="3" max="3" width="16.8515625" style="28" customWidth="1"/>
    <col min="4" max="4" width="14.28125" style="28" customWidth="1"/>
    <col min="5" max="5" width="16.28125" style="28" customWidth="1"/>
    <col min="6" max="11" width="14.28125" style="28" customWidth="1"/>
    <col min="12" max="13" width="6.8515625" style="28" customWidth="1"/>
    <col min="14" max="16384" width="9.00390625" style="5" customWidth="1"/>
  </cols>
  <sheetData>
    <row r="1" ht="24.75" customHeight="1">
      <c r="A1" s="121" t="s">
        <v>35</v>
      </c>
    </row>
    <row r="2" spans="1:11" ht="24.75" customHeight="1">
      <c r="A2" s="20" t="s">
        <v>219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75" customHeight="1">
      <c r="A3" s="86" t="str">
        <f>'封面'!A4&amp;'封面'!B4</f>
        <v>单位名称：临夏县先锋乡卢马中心小学</v>
      </c>
      <c r="B3" s="86"/>
      <c r="C3" s="86"/>
      <c r="K3" s="22" t="s">
        <v>37</v>
      </c>
    </row>
    <row r="4" spans="1:11" ht="24.75" customHeight="1">
      <c r="A4" s="31" t="s">
        <v>220</v>
      </c>
      <c r="B4" s="32" t="s">
        <v>181</v>
      </c>
      <c r="C4" s="32" t="s">
        <v>221</v>
      </c>
      <c r="D4" s="32"/>
      <c r="E4" s="32"/>
      <c r="F4" s="32" t="s">
        <v>222</v>
      </c>
      <c r="G4" s="32"/>
      <c r="H4" s="32"/>
      <c r="I4" s="32" t="s">
        <v>223</v>
      </c>
      <c r="J4" s="32"/>
      <c r="K4" s="34"/>
    </row>
    <row r="5" spans="1:11" ht="24.75" customHeight="1">
      <c r="A5" s="31"/>
      <c r="B5" s="32"/>
      <c r="C5" s="32" t="s">
        <v>181</v>
      </c>
      <c r="D5" s="32" t="s">
        <v>109</v>
      </c>
      <c r="E5" s="32" t="s">
        <v>110</v>
      </c>
      <c r="F5" s="32" t="s">
        <v>181</v>
      </c>
      <c r="G5" s="32" t="s">
        <v>109</v>
      </c>
      <c r="H5" s="32" t="s">
        <v>110</v>
      </c>
      <c r="I5" s="112" t="s">
        <v>181</v>
      </c>
      <c r="J5" s="112" t="s">
        <v>109</v>
      </c>
      <c r="K5" s="113" t="s">
        <v>110</v>
      </c>
    </row>
    <row r="6" spans="1:11" ht="24.75" customHeight="1">
      <c r="A6" s="31" t="s">
        <v>112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4">
        <v>10</v>
      </c>
    </row>
    <row r="7" spans="1:13" s="42" customFormat="1" ht="24.75" customHeight="1">
      <c r="A7" s="114" t="s">
        <v>113</v>
      </c>
      <c r="B7" s="135">
        <f>C7+F7+I7</f>
        <v>9527379.11</v>
      </c>
      <c r="C7" s="135">
        <f>SUM(D7:E7)</f>
        <v>9527379.11</v>
      </c>
      <c r="D7" s="135">
        <f>SUM(D8:D24)</f>
        <v>9293979.11</v>
      </c>
      <c r="E7" s="135">
        <f>SUM(E8:E24)</f>
        <v>233400</v>
      </c>
      <c r="F7" s="135">
        <f>SUM(G7:H7)</f>
        <v>0</v>
      </c>
      <c r="G7" s="135">
        <f>SUM(G8:G24)</f>
        <v>0</v>
      </c>
      <c r="H7" s="135">
        <f>SUM(H8:H24)</f>
        <v>0</v>
      </c>
      <c r="I7" s="135">
        <f>SUM(J7:K7)</f>
        <v>0</v>
      </c>
      <c r="J7" s="135">
        <f>SUM(J8:J24)</f>
        <v>0</v>
      </c>
      <c r="K7" s="137">
        <f>SUM(K8:K24)</f>
        <v>0</v>
      </c>
      <c r="L7" s="29"/>
      <c r="M7" s="29"/>
    </row>
    <row r="8" spans="1:11" ht="24.75" customHeight="1">
      <c r="A8" s="39" t="s">
        <v>3</v>
      </c>
      <c r="B8" s="133">
        <f>C8+F8+I8</f>
        <v>9527379.11</v>
      </c>
      <c r="C8" s="133">
        <f>SUM(D8:E8)</f>
        <v>9527379.11</v>
      </c>
      <c r="D8" s="40">
        <v>9293979.11</v>
      </c>
      <c r="E8" s="40">
        <v>233400</v>
      </c>
      <c r="F8" s="133">
        <f>SUM(G8:H8)</f>
        <v>0</v>
      </c>
      <c r="G8" s="40"/>
      <c r="H8" s="40"/>
      <c r="I8" s="133">
        <f>SUM(J8:K8)</f>
        <v>0</v>
      </c>
      <c r="J8" s="40"/>
      <c r="K8" s="41"/>
    </row>
    <row r="9" spans="1:11" ht="24.75" customHeight="1">
      <c r="A9" s="39"/>
      <c r="B9" s="133"/>
      <c r="C9" s="133"/>
      <c r="D9" s="40"/>
      <c r="E9" s="40"/>
      <c r="F9" s="133"/>
      <c r="G9" s="40"/>
      <c r="H9" s="40"/>
      <c r="I9" s="133">
        <f>SUM(J9:K9)</f>
        <v>0</v>
      </c>
      <c r="J9" s="40"/>
      <c r="K9" s="41"/>
    </row>
    <row r="10" spans="1:11" ht="24.75" customHeight="1">
      <c r="A10" s="39"/>
      <c r="B10" s="133"/>
      <c r="C10" s="133"/>
      <c r="D10" s="40"/>
      <c r="E10" s="40"/>
      <c r="F10" s="133"/>
      <c r="G10" s="40"/>
      <c r="H10" s="40"/>
      <c r="I10" s="133">
        <f>SUM(J10:K10)</f>
        <v>0</v>
      </c>
      <c r="J10" s="40"/>
      <c r="K10" s="41"/>
    </row>
    <row r="11" spans="1:11" ht="24.75" customHeight="1">
      <c r="A11" s="104"/>
      <c r="B11" s="133"/>
      <c r="C11" s="133"/>
      <c r="D11" s="136"/>
      <c r="E11" s="40"/>
      <c r="F11" s="133"/>
      <c r="G11" s="40"/>
      <c r="H11" s="40"/>
      <c r="I11" s="133">
        <f>SUM(J11:K11)</f>
        <v>0</v>
      </c>
      <c r="J11" s="40"/>
      <c r="K11" s="41"/>
    </row>
    <row r="12" spans="1:11" ht="24.75" customHeight="1">
      <c r="A12" s="39"/>
      <c r="B12" s="133">
        <f aca="true" t="shared" si="0" ref="B12:B24">C12+F12+I12</f>
        <v>0</v>
      </c>
      <c r="C12" s="133">
        <f aca="true" t="shared" si="1" ref="C12:C24">SUM(D12:E12)</f>
        <v>0</v>
      </c>
      <c r="D12" s="40"/>
      <c r="E12" s="40"/>
      <c r="F12" s="133">
        <f aca="true" t="shared" si="2" ref="F12:F24">SUM(G12:H12)</f>
        <v>0</v>
      </c>
      <c r="G12" s="40"/>
      <c r="H12" s="40"/>
      <c r="I12" s="133">
        <f aca="true" t="shared" si="3" ref="I12:I24">SUM(J12:K12)</f>
        <v>0</v>
      </c>
      <c r="J12" s="40"/>
      <c r="K12" s="41"/>
    </row>
    <row r="13" spans="1:11" ht="24.75" customHeight="1">
      <c r="A13" s="39"/>
      <c r="B13" s="133">
        <f t="shared" si="0"/>
        <v>0</v>
      </c>
      <c r="C13" s="133">
        <f t="shared" si="1"/>
        <v>0</v>
      </c>
      <c r="D13" s="40"/>
      <c r="E13" s="40"/>
      <c r="F13" s="133">
        <f t="shared" si="2"/>
        <v>0</v>
      </c>
      <c r="G13" s="40"/>
      <c r="H13" s="40"/>
      <c r="I13" s="133">
        <f t="shared" si="3"/>
        <v>0</v>
      </c>
      <c r="J13" s="40"/>
      <c r="K13" s="41"/>
    </row>
    <row r="14" spans="1:11" ht="24.75" customHeight="1">
      <c r="A14" s="39"/>
      <c r="B14" s="133">
        <f t="shared" si="0"/>
        <v>0</v>
      </c>
      <c r="C14" s="133">
        <f t="shared" si="1"/>
        <v>0</v>
      </c>
      <c r="D14" s="40"/>
      <c r="E14" s="40"/>
      <c r="F14" s="133">
        <f t="shared" si="2"/>
        <v>0</v>
      </c>
      <c r="G14" s="40"/>
      <c r="H14" s="40"/>
      <c r="I14" s="133">
        <f t="shared" si="3"/>
        <v>0</v>
      </c>
      <c r="J14" s="40"/>
      <c r="K14" s="41"/>
    </row>
    <row r="15" spans="1:11" ht="24.75" customHeight="1">
      <c r="A15" s="39"/>
      <c r="B15" s="133">
        <f t="shared" si="0"/>
        <v>0</v>
      </c>
      <c r="C15" s="133">
        <f t="shared" si="1"/>
        <v>0</v>
      </c>
      <c r="D15" s="40"/>
      <c r="E15" s="40"/>
      <c r="F15" s="133">
        <f t="shared" si="2"/>
        <v>0</v>
      </c>
      <c r="G15" s="40"/>
      <c r="H15" s="40"/>
      <c r="I15" s="133">
        <f t="shared" si="3"/>
        <v>0</v>
      </c>
      <c r="J15" s="40"/>
      <c r="K15" s="41"/>
    </row>
    <row r="16" spans="1:11" ht="24.75" customHeight="1">
      <c r="A16" s="39"/>
      <c r="B16" s="133">
        <f t="shared" si="0"/>
        <v>0</v>
      </c>
      <c r="C16" s="133">
        <f t="shared" si="1"/>
        <v>0</v>
      </c>
      <c r="D16" s="40"/>
      <c r="E16" s="40"/>
      <c r="F16" s="133">
        <f t="shared" si="2"/>
        <v>0</v>
      </c>
      <c r="G16" s="40"/>
      <c r="H16" s="40"/>
      <c r="I16" s="133">
        <f t="shared" si="3"/>
        <v>0</v>
      </c>
      <c r="J16" s="40"/>
      <c r="K16" s="41"/>
    </row>
    <row r="17" spans="1:11" ht="24.75" customHeight="1">
      <c r="A17" s="39"/>
      <c r="B17" s="133">
        <f t="shared" si="0"/>
        <v>0</v>
      </c>
      <c r="C17" s="133">
        <f t="shared" si="1"/>
        <v>0</v>
      </c>
      <c r="D17" s="40"/>
      <c r="E17" s="40"/>
      <c r="F17" s="133">
        <f t="shared" si="2"/>
        <v>0</v>
      </c>
      <c r="G17" s="40"/>
      <c r="H17" s="40"/>
      <c r="I17" s="133">
        <f t="shared" si="3"/>
        <v>0</v>
      </c>
      <c r="J17" s="40"/>
      <c r="K17" s="41"/>
    </row>
    <row r="18" spans="1:11" ht="24.75" customHeight="1">
      <c r="A18" s="39"/>
      <c r="B18" s="133">
        <f t="shared" si="0"/>
        <v>0</v>
      </c>
      <c r="C18" s="133">
        <f t="shared" si="1"/>
        <v>0</v>
      </c>
      <c r="D18" s="40"/>
      <c r="E18" s="40"/>
      <c r="F18" s="133">
        <f t="shared" si="2"/>
        <v>0</v>
      </c>
      <c r="G18" s="40"/>
      <c r="H18" s="40"/>
      <c r="I18" s="133">
        <f t="shared" si="3"/>
        <v>0</v>
      </c>
      <c r="J18" s="40"/>
      <c r="K18" s="41"/>
    </row>
    <row r="19" spans="1:11" ht="24.75" customHeight="1">
      <c r="A19" s="39"/>
      <c r="B19" s="133">
        <f t="shared" si="0"/>
        <v>0</v>
      </c>
      <c r="C19" s="133">
        <f t="shared" si="1"/>
        <v>0</v>
      </c>
      <c r="D19" s="40"/>
      <c r="E19" s="40"/>
      <c r="F19" s="133">
        <f t="shared" si="2"/>
        <v>0</v>
      </c>
      <c r="G19" s="40"/>
      <c r="H19" s="40"/>
      <c r="I19" s="133">
        <f t="shared" si="3"/>
        <v>0</v>
      </c>
      <c r="J19" s="40"/>
      <c r="K19" s="41"/>
    </row>
    <row r="20" spans="1:11" ht="24.75" customHeight="1">
      <c r="A20" s="39"/>
      <c r="B20" s="133">
        <f t="shared" si="0"/>
        <v>0</v>
      </c>
      <c r="C20" s="133">
        <f t="shared" si="1"/>
        <v>0</v>
      </c>
      <c r="D20" s="40"/>
      <c r="E20" s="40"/>
      <c r="F20" s="133">
        <f t="shared" si="2"/>
        <v>0</v>
      </c>
      <c r="G20" s="40"/>
      <c r="H20" s="40"/>
      <c r="I20" s="133">
        <f t="shared" si="3"/>
        <v>0</v>
      </c>
      <c r="J20" s="40"/>
      <c r="K20" s="41"/>
    </row>
    <row r="21" spans="1:11" ht="24.75" customHeight="1">
      <c r="A21" s="39"/>
      <c r="B21" s="133">
        <f t="shared" si="0"/>
        <v>0</v>
      </c>
      <c r="C21" s="133">
        <f t="shared" si="1"/>
        <v>0</v>
      </c>
      <c r="D21" s="40"/>
      <c r="E21" s="40"/>
      <c r="F21" s="133">
        <f t="shared" si="2"/>
        <v>0</v>
      </c>
      <c r="G21" s="40"/>
      <c r="H21" s="40"/>
      <c r="I21" s="133">
        <f t="shared" si="3"/>
        <v>0</v>
      </c>
      <c r="J21" s="40"/>
      <c r="K21" s="41"/>
    </row>
    <row r="22" spans="1:11" ht="24.75" customHeight="1">
      <c r="A22" s="39"/>
      <c r="B22" s="133">
        <f t="shared" si="0"/>
        <v>0</v>
      </c>
      <c r="C22" s="133">
        <f t="shared" si="1"/>
        <v>0</v>
      </c>
      <c r="D22" s="40"/>
      <c r="E22" s="40"/>
      <c r="F22" s="133">
        <f t="shared" si="2"/>
        <v>0</v>
      </c>
      <c r="G22" s="40"/>
      <c r="H22" s="40"/>
      <c r="I22" s="133">
        <f t="shared" si="3"/>
        <v>0</v>
      </c>
      <c r="J22" s="40"/>
      <c r="K22" s="41"/>
    </row>
    <row r="23" spans="1:11" ht="24.75" customHeight="1">
      <c r="A23" s="39"/>
      <c r="B23" s="133">
        <f t="shared" si="0"/>
        <v>0</v>
      </c>
      <c r="C23" s="133">
        <f t="shared" si="1"/>
        <v>0</v>
      </c>
      <c r="D23" s="40"/>
      <c r="E23" s="40"/>
      <c r="F23" s="133">
        <f t="shared" si="2"/>
        <v>0</v>
      </c>
      <c r="G23" s="40"/>
      <c r="H23" s="40"/>
      <c r="I23" s="133">
        <f t="shared" si="3"/>
        <v>0</v>
      </c>
      <c r="J23" s="40"/>
      <c r="K23" s="41"/>
    </row>
    <row r="24" spans="1:13" ht="24.75" customHeight="1">
      <c r="A24" s="39"/>
      <c r="B24" s="133">
        <f t="shared" si="0"/>
        <v>0</v>
      </c>
      <c r="C24" s="133">
        <f t="shared" si="1"/>
        <v>0</v>
      </c>
      <c r="D24" s="40"/>
      <c r="E24" s="40"/>
      <c r="F24" s="133">
        <f t="shared" si="2"/>
        <v>0</v>
      </c>
      <c r="G24" s="40"/>
      <c r="H24" s="40"/>
      <c r="I24" s="133">
        <f t="shared" si="3"/>
        <v>0</v>
      </c>
      <c r="J24" s="40"/>
      <c r="K24" s="41"/>
      <c r="L24" s="5"/>
      <c r="M24" s="5"/>
    </row>
    <row r="25" spans="1:4" s="45" customFormat="1" ht="19.5" customHeight="1">
      <c r="A25" s="61" t="s">
        <v>88</v>
      </c>
      <c r="B25" s="61"/>
      <c r="C25" s="61"/>
      <c r="D25" s="61"/>
    </row>
    <row r="26" spans="12:13" ht="12.75" customHeight="1">
      <c r="L26" s="5"/>
      <c r="M26" s="5"/>
    </row>
    <row r="27" spans="12:13" ht="12.75" customHeight="1">
      <c r="L27" s="5"/>
      <c r="M27" s="5"/>
    </row>
    <row r="28" spans="12:13" ht="12.75" customHeight="1">
      <c r="L28" s="5"/>
      <c r="M28" s="5"/>
    </row>
    <row r="29" spans="12:13" ht="12.75" customHeight="1">
      <c r="L29" s="5"/>
      <c r="M29" s="5"/>
    </row>
    <row r="30" spans="12:13" ht="12.75" customHeight="1">
      <c r="L30" s="5"/>
      <c r="M30" s="5"/>
    </row>
    <row r="31" spans="12:13" ht="12.75" customHeight="1">
      <c r="L31" s="5"/>
      <c r="M31" s="5"/>
    </row>
    <row r="32" spans="12:13" ht="12.75" customHeight="1">
      <c r="L32" s="5"/>
      <c r="M32" s="5"/>
    </row>
    <row r="33" spans="1:11" s="5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s="5" customFormat="1" ht="12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s="5" customFormat="1" ht="12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s="5" customFormat="1" ht="12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</sheetData>
  <sheetProtection password="8A04" sheet="1" objects="1" formatCells="0" formatColumns="0" formatRows="0" insertRows="0" autoFilter="0"/>
  <mergeCells count="8">
    <mergeCell ref="A2:K2"/>
    <mergeCell ref="A3:C3"/>
    <mergeCell ref="C4:E4"/>
    <mergeCell ref="F4:H4"/>
    <mergeCell ref="I4:K4"/>
    <mergeCell ref="A25:D25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05" footer="0.39305555555555605"/>
  <pageSetup fitToHeight="100" fitToWidth="1" horizontalDpi="300" verticalDpi="300" orientation="landscape" paperSize="9" scale="75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tabSelected="1" view="pageBreakPreview" zoomScaleSheetLayoutView="100" workbookViewId="0" topLeftCell="A1">
      <pane xSplit="2" ySplit="6" topLeftCell="C7" activePane="bottomRight" state="frozen"/>
      <selection pane="bottomRight" activeCell="E7" sqref="E7"/>
    </sheetView>
  </sheetViews>
  <sheetFormatPr defaultColWidth="9.00390625" defaultRowHeight="12.75" customHeight="1"/>
  <cols>
    <col min="1" max="1" width="18.00390625" style="28" customWidth="1"/>
    <col min="2" max="2" width="32.421875" style="28" customWidth="1"/>
    <col min="3" max="5" width="17.8515625" style="28" customWidth="1"/>
    <col min="6" max="7" width="6.8515625" style="28" customWidth="1"/>
    <col min="8" max="16384" width="9.00390625" style="5" customWidth="1"/>
  </cols>
  <sheetData>
    <row r="1" spans="1:2" ht="24.75" customHeight="1">
      <c r="A1" s="121" t="s">
        <v>35</v>
      </c>
      <c r="B1" s="109"/>
    </row>
    <row r="2" spans="1:7" ht="24.75" customHeight="1">
      <c r="A2" s="20" t="s">
        <v>224</v>
      </c>
      <c r="B2" s="20"/>
      <c r="C2" s="20"/>
      <c r="D2" s="20"/>
      <c r="E2" s="20"/>
      <c r="F2" s="5"/>
      <c r="G2" s="5"/>
    </row>
    <row r="3" spans="1:7" ht="24.75" customHeight="1">
      <c r="A3" s="86" t="str">
        <f>'封面'!A4&amp;'封面'!B4</f>
        <v>单位名称：临夏县先锋乡卢马中心小学</v>
      </c>
      <c r="B3" s="86"/>
      <c r="C3" s="86"/>
      <c r="E3" s="22" t="s">
        <v>37</v>
      </c>
      <c r="F3" s="5"/>
      <c r="G3" s="5"/>
    </row>
    <row r="4" spans="1:7" ht="24.75" customHeight="1">
      <c r="A4" s="31" t="s">
        <v>225</v>
      </c>
      <c r="B4" s="32"/>
      <c r="C4" s="31" t="s">
        <v>221</v>
      </c>
      <c r="D4" s="32"/>
      <c r="E4" s="34"/>
      <c r="F4" s="5"/>
      <c r="G4" s="5"/>
    </row>
    <row r="5" spans="1:7" ht="24.75" customHeight="1">
      <c r="A5" s="31" t="s">
        <v>226</v>
      </c>
      <c r="B5" s="32" t="s">
        <v>227</v>
      </c>
      <c r="C5" s="112" t="s">
        <v>181</v>
      </c>
      <c r="D5" s="112" t="s">
        <v>109</v>
      </c>
      <c r="E5" s="113" t="s">
        <v>110</v>
      </c>
      <c r="F5" s="5"/>
      <c r="G5" s="5"/>
    </row>
    <row r="6" spans="1:7" ht="24.75" customHeight="1">
      <c r="A6" s="31" t="s">
        <v>112</v>
      </c>
      <c r="B6" s="32" t="s">
        <v>112</v>
      </c>
      <c r="C6" s="32">
        <v>1</v>
      </c>
      <c r="D6" s="32">
        <v>2</v>
      </c>
      <c r="E6" s="34">
        <v>3</v>
      </c>
      <c r="F6" s="5"/>
      <c r="G6" s="5"/>
    </row>
    <row r="7" spans="1:7" s="42" customFormat="1" ht="24.75" customHeight="1">
      <c r="A7" s="114"/>
      <c r="B7" s="122" t="s">
        <v>113</v>
      </c>
      <c r="C7" s="123">
        <f>D7+E7</f>
        <v>9527379.11</v>
      </c>
      <c r="D7" s="124">
        <f>D8+D24+D30</f>
        <v>9293979.11</v>
      </c>
      <c r="E7" s="124">
        <f>E8+E24+E30</f>
        <v>233400</v>
      </c>
      <c r="F7" s="29"/>
      <c r="G7" s="29"/>
    </row>
    <row r="8" spans="1:5" ht="24.75" customHeight="1">
      <c r="A8" s="125" t="s">
        <v>114</v>
      </c>
      <c r="B8" s="125" t="s">
        <v>115</v>
      </c>
      <c r="C8" s="124">
        <f>C9+C11+C17+C22+C20</f>
        <v>8083313.239999999</v>
      </c>
      <c r="D8" s="124">
        <f>D9+D11+D17+D22+D20</f>
        <v>7849913.239999999</v>
      </c>
      <c r="E8" s="124">
        <f>E9+E11+E17+E22+E20</f>
        <v>233400</v>
      </c>
    </row>
    <row r="9" spans="1:5" ht="24.75" customHeight="1">
      <c r="A9" s="125" t="s">
        <v>116</v>
      </c>
      <c r="B9" s="125" t="s">
        <v>117</v>
      </c>
      <c r="C9" s="124">
        <f>C10</f>
        <v>0</v>
      </c>
      <c r="D9" s="124">
        <f>D10</f>
        <v>0</v>
      </c>
      <c r="E9" s="124">
        <f>E10</f>
        <v>0</v>
      </c>
    </row>
    <row r="10" spans="1:5" ht="24.75" customHeight="1">
      <c r="A10" s="126" t="s">
        <v>118</v>
      </c>
      <c r="B10" s="126" t="s">
        <v>119</v>
      </c>
      <c r="C10" s="127"/>
      <c r="D10" s="127"/>
      <c r="E10" s="128"/>
    </row>
    <row r="11" spans="1:5" ht="24.75" customHeight="1">
      <c r="A11" s="125" t="s">
        <v>120</v>
      </c>
      <c r="B11" s="125" t="s">
        <v>121</v>
      </c>
      <c r="C11" s="124">
        <f>C12+C13+C14+C15+C16</f>
        <v>8083313.239999999</v>
      </c>
      <c r="D11" s="124">
        <f>D12+D13+D14+D15+D16</f>
        <v>7849913.239999999</v>
      </c>
      <c r="E11" s="124">
        <f>E12+E13+E14+E15+E16</f>
        <v>233400</v>
      </c>
    </row>
    <row r="12" spans="1:5" ht="24.75" customHeight="1">
      <c r="A12" s="126" t="s">
        <v>122</v>
      </c>
      <c r="B12" s="126" t="s">
        <v>123</v>
      </c>
      <c r="C12" s="128">
        <f>D12+E12+F12</f>
        <v>0</v>
      </c>
      <c r="D12" s="128"/>
      <c r="E12" s="128"/>
    </row>
    <row r="13" spans="1:5" ht="24.75" customHeight="1">
      <c r="A13" s="126" t="s">
        <v>124</v>
      </c>
      <c r="B13" s="126" t="s">
        <v>125</v>
      </c>
      <c r="C13" s="128">
        <f>D13+E13+F13</f>
        <v>8083313.239999999</v>
      </c>
      <c r="D13" s="128">
        <v>7849913.239999999</v>
      </c>
      <c r="E13" s="128">
        <v>233400</v>
      </c>
    </row>
    <row r="14" spans="1:5" ht="24.75" customHeight="1">
      <c r="A14" s="126" t="s">
        <v>126</v>
      </c>
      <c r="B14" s="126" t="s">
        <v>127</v>
      </c>
      <c r="C14" s="128">
        <f>D14+E14+F14</f>
        <v>0</v>
      </c>
      <c r="D14" s="128"/>
      <c r="E14" s="128"/>
    </row>
    <row r="15" spans="1:5" ht="24.75" customHeight="1">
      <c r="A15" s="126" t="s">
        <v>128</v>
      </c>
      <c r="B15" s="126" t="s">
        <v>129</v>
      </c>
      <c r="C15" s="128">
        <f>D15+E15+F15</f>
        <v>0</v>
      </c>
      <c r="D15" s="128"/>
      <c r="E15" s="128"/>
    </row>
    <row r="16" spans="1:5" ht="24.75" customHeight="1">
      <c r="A16" s="126" t="s">
        <v>130</v>
      </c>
      <c r="B16" s="126" t="s">
        <v>131</v>
      </c>
      <c r="C16" s="128">
        <f>D16+E16+F16</f>
        <v>0</v>
      </c>
      <c r="D16" s="128"/>
      <c r="E16" s="127"/>
    </row>
    <row r="17" spans="1:5" ht="24.75" customHeight="1">
      <c r="A17" s="125" t="s">
        <v>132</v>
      </c>
      <c r="B17" s="125" t="s">
        <v>133</v>
      </c>
      <c r="C17" s="124">
        <f>C18+C19</f>
        <v>0</v>
      </c>
      <c r="D17" s="124">
        <f>D18+D19</f>
        <v>0</v>
      </c>
      <c r="E17" s="124">
        <f>E18+E19</f>
        <v>0</v>
      </c>
    </row>
    <row r="18" spans="1:5" ht="24.75" customHeight="1">
      <c r="A18" s="126" t="s">
        <v>134</v>
      </c>
      <c r="B18" s="126" t="s">
        <v>135</v>
      </c>
      <c r="C18" s="124">
        <f>D18+E18+F18</f>
        <v>0</v>
      </c>
      <c r="D18" s="128"/>
      <c r="E18" s="128"/>
    </row>
    <row r="19" spans="1:5" ht="24.75" customHeight="1">
      <c r="A19" s="126" t="s">
        <v>136</v>
      </c>
      <c r="B19" s="126" t="s">
        <v>137</v>
      </c>
      <c r="C19" s="124">
        <f>D19+E19+F19</f>
        <v>0</v>
      </c>
      <c r="D19" s="128"/>
      <c r="E19" s="128"/>
    </row>
    <row r="20" spans="1:5" ht="24.75" customHeight="1">
      <c r="A20" s="125" t="s">
        <v>138</v>
      </c>
      <c r="B20" s="125" t="s">
        <v>139</v>
      </c>
      <c r="C20" s="124">
        <f>C21</f>
        <v>0</v>
      </c>
      <c r="D20" s="124">
        <f>D21</f>
        <v>0</v>
      </c>
      <c r="E20" s="124">
        <f>E21</f>
        <v>0</v>
      </c>
    </row>
    <row r="21" spans="1:5" ht="24.75" customHeight="1">
      <c r="A21" s="126" t="s">
        <v>140</v>
      </c>
      <c r="B21" s="126" t="s">
        <v>141</v>
      </c>
      <c r="C21" s="124">
        <f>D21+E21</f>
        <v>0</v>
      </c>
      <c r="D21" s="128"/>
      <c r="E21" s="128"/>
    </row>
    <row r="22" spans="1:5" ht="24.75" customHeight="1">
      <c r="A22" s="125" t="s">
        <v>142</v>
      </c>
      <c r="B22" s="125" t="s">
        <v>143</v>
      </c>
      <c r="C22" s="124">
        <f>C23</f>
        <v>0</v>
      </c>
      <c r="D22" s="124">
        <f>D23</f>
        <v>0</v>
      </c>
      <c r="E22" s="124">
        <f>E23</f>
        <v>0</v>
      </c>
    </row>
    <row r="23" spans="1:5" ht="24.75" customHeight="1">
      <c r="A23" s="126" t="s">
        <v>144</v>
      </c>
      <c r="B23" s="126" t="s">
        <v>145</v>
      </c>
      <c r="C23" s="128"/>
      <c r="D23" s="128"/>
      <c r="E23" s="128"/>
    </row>
    <row r="24" spans="1:5" ht="24.75" customHeight="1">
      <c r="A24" s="125" t="s">
        <v>146</v>
      </c>
      <c r="B24" s="125" t="s">
        <v>147</v>
      </c>
      <c r="C24" s="124">
        <f>C25+C28</f>
        <v>1033997.95</v>
      </c>
      <c r="D24" s="124">
        <f>D25+D28</f>
        <v>1033997.95</v>
      </c>
      <c r="E24" s="124">
        <f>E25+E28</f>
        <v>0</v>
      </c>
    </row>
    <row r="25" spans="1:5" ht="24.75" customHeight="1">
      <c r="A25" s="125" t="s">
        <v>148</v>
      </c>
      <c r="B25" s="125" t="s">
        <v>149</v>
      </c>
      <c r="C25" s="124">
        <f>C26+C27</f>
        <v>1033997.95</v>
      </c>
      <c r="D25" s="124">
        <f>D26+D27</f>
        <v>1033997.95</v>
      </c>
      <c r="E25" s="124">
        <f>E26+E27</f>
        <v>0</v>
      </c>
    </row>
    <row r="26" spans="1:5" ht="24.75" customHeight="1">
      <c r="A26" s="126" t="s">
        <v>150</v>
      </c>
      <c r="B26" s="126" t="s">
        <v>228</v>
      </c>
      <c r="C26" s="128">
        <f>D26+E26+F26</f>
        <v>41880</v>
      </c>
      <c r="D26" s="128">
        <v>41880</v>
      </c>
      <c r="E26" s="128"/>
    </row>
    <row r="27" spans="1:5" ht="24.75" customHeight="1">
      <c r="A27" s="126" t="s">
        <v>152</v>
      </c>
      <c r="B27" s="126" t="s">
        <v>153</v>
      </c>
      <c r="C27" s="128">
        <f>D27+E27+F27</f>
        <v>992117.95</v>
      </c>
      <c r="D27" s="128">
        <v>992117.95</v>
      </c>
      <c r="E27" s="124"/>
    </row>
    <row r="28" spans="1:5" ht="24.75" customHeight="1">
      <c r="A28" s="125" t="s">
        <v>154</v>
      </c>
      <c r="B28" s="125" t="s">
        <v>155</v>
      </c>
      <c r="C28" s="129">
        <f>C29</f>
        <v>0</v>
      </c>
      <c r="D28" s="129">
        <f>D29</f>
        <v>0</v>
      </c>
      <c r="E28" s="129">
        <f>E29</f>
        <v>0</v>
      </c>
    </row>
    <row r="29" spans="1:5" ht="24.75" customHeight="1">
      <c r="A29" s="126" t="s">
        <v>156</v>
      </c>
      <c r="B29" s="126" t="s">
        <v>157</v>
      </c>
      <c r="C29" s="129">
        <f>D29+E29+F29</f>
        <v>0</v>
      </c>
      <c r="D29" s="130"/>
      <c r="E29" s="130"/>
    </row>
    <row r="30" spans="1:5" ht="24.75" customHeight="1">
      <c r="A30" s="125" t="s">
        <v>158</v>
      </c>
      <c r="B30" s="125" t="s">
        <v>159</v>
      </c>
      <c r="C30" s="124">
        <f>C31</f>
        <v>410067.92</v>
      </c>
      <c r="D30" s="124">
        <f>D31</f>
        <v>410067.92</v>
      </c>
      <c r="E30" s="129">
        <f>E31</f>
        <v>0</v>
      </c>
    </row>
    <row r="31" spans="1:5" ht="24.75" customHeight="1">
      <c r="A31" s="125" t="s">
        <v>160</v>
      </c>
      <c r="B31" s="125" t="s">
        <v>161</v>
      </c>
      <c r="C31" s="124">
        <f>C32+C33+C34</f>
        <v>410067.92</v>
      </c>
      <c r="D31" s="124">
        <f>D32+D33+D34</f>
        <v>410067.92</v>
      </c>
      <c r="E31" s="129">
        <f>E32+E33+E34</f>
        <v>0</v>
      </c>
    </row>
    <row r="32" spans="1:5" ht="24.75" customHeight="1">
      <c r="A32" s="131">
        <v>2101101</v>
      </c>
      <c r="B32" s="126" t="s">
        <v>162</v>
      </c>
      <c r="C32" s="124">
        <f>D32+E32+F32</f>
        <v>0</v>
      </c>
      <c r="D32" s="128"/>
      <c r="E32" s="130"/>
    </row>
    <row r="33" spans="1:5" ht="24.75" customHeight="1">
      <c r="A33" s="131">
        <v>2101102</v>
      </c>
      <c r="B33" s="126" t="s">
        <v>163</v>
      </c>
      <c r="C33" s="124">
        <f>D33+E33+F33</f>
        <v>403047.92</v>
      </c>
      <c r="D33" s="128">
        <v>403047.92</v>
      </c>
      <c r="E33" s="130"/>
    </row>
    <row r="34" spans="1:5" ht="24.75" customHeight="1">
      <c r="A34" s="131" t="s">
        <v>164</v>
      </c>
      <c r="B34" s="126" t="s">
        <v>165</v>
      </c>
      <c r="C34" s="124">
        <f>D34+E34+F34</f>
        <v>7020</v>
      </c>
      <c r="D34" s="128">
        <v>7020</v>
      </c>
      <c r="E34" s="130"/>
    </row>
    <row r="35" spans="1:5" ht="24.75" customHeight="1">
      <c r="A35" s="104"/>
      <c r="B35" s="132"/>
      <c r="C35" s="133"/>
      <c r="D35" s="133"/>
      <c r="E35" s="41"/>
    </row>
    <row r="36" spans="1:5" ht="24.75" customHeight="1">
      <c r="A36" s="39"/>
      <c r="B36" s="134"/>
      <c r="C36" s="40"/>
      <c r="D36" s="40"/>
      <c r="E36" s="41"/>
    </row>
    <row r="37" spans="1:5" s="45" customFormat="1" ht="19.5" customHeight="1">
      <c r="A37" s="106" t="s">
        <v>88</v>
      </c>
      <c r="B37" s="106"/>
      <c r="C37" s="106"/>
      <c r="D37" s="106"/>
      <c r="E37" s="107"/>
    </row>
  </sheetData>
  <sheetProtection password="8A04" sheet="1" objects="1" formatCells="0" formatColumns="0" formatRows="0" insertRows="0" deleteRows="0" autoFilter="0"/>
  <mergeCells count="5">
    <mergeCell ref="A2:E2"/>
    <mergeCell ref="A3:C3"/>
    <mergeCell ref="A4:B4"/>
    <mergeCell ref="C4:E4"/>
    <mergeCell ref="A37:D37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75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showGridLines="0" showZeros="0" view="pageBreakPreview" zoomScale="90" zoomScaleSheetLayoutView="90" workbookViewId="0" topLeftCell="A1">
      <pane xSplit="2" ySplit="5" topLeftCell="C6" activePane="bottomRight" state="frozen"/>
      <selection pane="bottomRight" activeCell="D7" sqref="D7"/>
    </sheetView>
  </sheetViews>
  <sheetFormatPr defaultColWidth="9.00390625" defaultRowHeight="12.75" customHeight="1"/>
  <cols>
    <col min="1" max="1" width="21.28125" style="28" customWidth="1"/>
    <col min="2" max="2" width="37.140625" style="28" customWidth="1"/>
    <col min="3" max="3" width="20.140625" style="28" customWidth="1"/>
    <col min="4" max="4" width="18.421875" style="28" customWidth="1"/>
    <col min="5" max="5" width="17.28125" style="28" customWidth="1"/>
    <col min="6" max="7" width="6.8515625" style="28" customWidth="1"/>
    <col min="8" max="16384" width="9.00390625" style="5" customWidth="1"/>
  </cols>
  <sheetData>
    <row r="1" spans="1:2" ht="24.75" customHeight="1">
      <c r="A1" s="108" t="s">
        <v>35</v>
      </c>
      <c r="B1" s="109"/>
    </row>
    <row r="2" spans="1:7" ht="24.75" customHeight="1">
      <c r="A2" s="110" t="s">
        <v>229</v>
      </c>
      <c r="B2" s="110"/>
      <c r="C2" s="110"/>
      <c r="D2" s="110"/>
      <c r="E2" s="110"/>
      <c r="F2" s="5"/>
      <c r="G2" s="5"/>
    </row>
    <row r="3" spans="1:7" ht="24.75" customHeight="1">
      <c r="A3" s="86" t="str">
        <f>'封面'!A4&amp;'封面'!B4</f>
        <v>单位名称：临夏县先锋乡卢马中心小学</v>
      </c>
      <c r="B3" s="86"/>
      <c r="E3" s="22" t="s">
        <v>37</v>
      </c>
      <c r="F3" s="5"/>
      <c r="G3" s="5"/>
    </row>
    <row r="4" spans="1:7" ht="24.75" customHeight="1">
      <c r="A4" s="31" t="s">
        <v>230</v>
      </c>
      <c r="B4" s="32"/>
      <c r="C4" s="31" t="s">
        <v>231</v>
      </c>
      <c r="D4" s="32"/>
      <c r="E4" s="34"/>
      <c r="F4" s="5"/>
      <c r="G4" s="5"/>
    </row>
    <row r="5" spans="1:7" ht="24.75" customHeight="1">
      <c r="A5" s="111" t="s">
        <v>226</v>
      </c>
      <c r="B5" s="32" t="s">
        <v>227</v>
      </c>
      <c r="C5" s="95" t="s">
        <v>181</v>
      </c>
      <c r="D5" s="112" t="s">
        <v>232</v>
      </c>
      <c r="E5" s="113" t="s">
        <v>233</v>
      </c>
      <c r="F5" s="5"/>
      <c r="G5" s="5"/>
    </row>
    <row r="6" spans="1:7" ht="24.75" customHeight="1">
      <c r="A6" s="111" t="s">
        <v>112</v>
      </c>
      <c r="B6" s="32" t="s">
        <v>112</v>
      </c>
      <c r="C6" s="31">
        <v>1</v>
      </c>
      <c r="D6" s="32">
        <v>2</v>
      </c>
      <c r="E6" s="34">
        <v>3</v>
      </c>
      <c r="F6" s="5"/>
      <c r="G6" s="5"/>
    </row>
    <row r="7" spans="1:7" s="42" customFormat="1" ht="25.5" customHeight="1">
      <c r="A7" s="114"/>
      <c r="B7" s="76" t="s">
        <v>113</v>
      </c>
      <c r="C7" s="115">
        <f aca="true" t="shared" si="0" ref="C7:C38">SUM(D7:E7)</f>
        <v>9293979.11</v>
      </c>
      <c r="D7" s="77">
        <f>D8+D22+D49+D62</f>
        <v>9293979.11</v>
      </c>
      <c r="E7" s="78">
        <f>E8+E22+E49+E62</f>
        <v>0</v>
      </c>
      <c r="F7" s="29"/>
      <c r="G7" s="29"/>
    </row>
    <row r="8" spans="1:7" ht="25.5" customHeight="1">
      <c r="A8" s="114" t="s">
        <v>234</v>
      </c>
      <c r="B8" s="76" t="s">
        <v>235</v>
      </c>
      <c r="C8" s="115">
        <f t="shared" si="0"/>
        <v>8880054.87</v>
      </c>
      <c r="D8" s="78">
        <f>SUM(D9:D21)</f>
        <v>8880054.87</v>
      </c>
      <c r="E8" s="78">
        <f>SUM(E9:E21)</f>
        <v>0</v>
      </c>
      <c r="F8" s="5"/>
      <c r="G8" s="5"/>
    </row>
    <row r="9" spans="1:5" ht="25.5" customHeight="1">
      <c r="A9" s="116" t="s">
        <v>236</v>
      </c>
      <c r="B9" s="81" t="s">
        <v>237</v>
      </c>
      <c r="C9" s="115">
        <f t="shared" si="0"/>
        <v>3437708.4</v>
      </c>
      <c r="D9" s="117">
        <v>3437708.4</v>
      </c>
      <c r="E9" s="82"/>
    </row>
    <row r="10" spans="1:5" ht="25.5" customHeight="1">
      <c r="A10" s="116" t="s">
        <v>238</v>
      </c>
      <c r="B10" s="81" t="s">
        <v>239</v>
      </c>
      <c r="C10" s="115">
        <f t="shared" si="0"/>
        <v>1500435.2999999998</v>
      </c>
      <c r="D10" s="117">
        <v>1500435.2999999998</v>
      </c>
      <c r="E10" s="82"/>
    </row>
    <row r="11" spans="1:5" ht="25.5" customHeight="1">
      <c r="A11" s="116" t="s">
        <v>240</v>
      </c>
      <c r="B11" s="81" t="s">
        <v>241</v>
      </c>
      <c r="C11" s="115">
        <f t="shared" si="0"/>
        <v>286475.7</v>
      </c>
      <c r="D11" s="117">
        <v>286475.7</v>
      </c>
      <c r="E11" s="82"/>
    </row>
    <row r="12" spans="1:5" ht="25.5" customHeight="1">
      <c r="A12" s="116" t="s">
        <v>242</v>
      </c>
      <c r="B12" s="81" t="s">
        <v>243</v>
      </c>
      <c r="C12" s="115">
        <f t="shared" si="0"/>
        <v>0</v>
      </c>
      <c r="D12" s="84"/>
      <c r="E12" s="82"/>
    </row>
    <row r="13" spans="1:5" ht="25.5" customHeight="1">
      <c r="A13" s="116" t="s">
        <v>244</v>
      </c>
      <c r="B13" s="81" t="s">
        <v>245</v>
      </c>
      <c r="C13" s="115">
        <f t="shared" si="0"/>
        <v>2253249.6</v>
      </c>
      <c r="D13" s="84">
        <v>2253249.6</v>
      </c>
      <c r="E13" s="82"/>
    </row>
    <row r="14" spans="1:5" ht="25.5" customHeight="1">
      <c r="A14" s="116" t="s">
        <v>246</v>
      </c>
      <c r="B14" s="81" t="s">
        <v>247</v>
      </c>
      <c r="C14" s="115">
        <f t="shared" si="0"/>
        <v>992117.95</v>
      </c>
      <c r="D14" s="118">
        <v>992117.95</v>
      </c>
      <c r="E14" s="82"/>
    </row>
    <row r="15" spans="1:5" ht="25.5" customHeight="1">
      <c r="A15" s="116" t="s">
        <v>248</v>
      </c>
      <c r="B15" s="81" t="s">
        <v>249</v>
      </c>
      <c r="C15" s="115">
        <f t="shared" si="0"/>
        <v>0</v>
      </c>
      <c r="D15" s="84"/>
      <c r="E15" s="82"/>
    </row>
    <row r="16" spans="1:5" ht="25.5" customHeight="1">
      <c r="A16" s="116" t="s">
        <v>250</v>
      </c>
      <c r="B16" s="81" t="s">
        <v>251</v>
      </c>
      <c r="C16" s="115">
        <f t="shared" si="0"/>
        <v>403047.92</v>
      </c>
      <c r="D16" s="118">
        <v>403047.92</v>
      </c>
      <c r="E16" s="82"/>
    </row>
    <row r="17" spans="1:5" ht="25.5" customHeight="1">
      <c r="A17" s="116" t="s">
        <v>252</v>
      </c>
      <c r="B17" s="81" t="s">
        <v>253</v>
      </c>
      <c r="C17" s="115">
        <f t="shared" si="0"/>
        <v>0</v>
      </c>
      <c r="D17" s="84"/>
      <c r="E17" s="82"/>
    </row>
    <row r="18" spans="1:5" ht="25.5" customHeight="1">
      <c r="A18" s="116" t="s">
        <v>254</v>
      </c>
      <c r="B18" s="81" t="s">
        <v>255</v>
      </c>
      <c r="C18" s="115">
        <f t="shared" si="0"/>
        <v>7020</v>
      </c>
      <c r="D18" s="84">
        <v>7020</v>
      </c>
      <c r="E18" s="82"/>
    </row>
    <row r="19" spans="1:5" ht="25.5" customHeight="1">
      <c r="A19" s="116" t="s">
        <v>256</v>
      </c>
      <c r="B19" s="81" t="s">
        <v>257</v>
      </c>
      <c r="C19" s="115">
        <f t="shared" si="0"/>
        <v>0</v>
      </c>
      <c r="D19" s="84"/>
      <c r="E19" s="82"/>
    </row>
    <row r="20" spans="1:5" ht="25.5" customHeight="1">
      <c r="A20" s="116" t="s">
        <v>258</v>
      </c>
      <c r="B20" s="81" t="s">
        <v>259</v>
      </c>
      <c r="C20" s="115">
        <f t="shared" si="0"/>
        <v>0</v>
      </c>
      <c r="D20" s="84"/>
      <c r="E20" s="82"/>
    </row>
    <row r="21" spans="1:5" ht="25.5" customHeight="1">
      <c r="A21" s="116" t="s">
        <v>260</v>
      </c>
      <c r="B21" s="81" t="s">
        <v>261</v>
      </c>
      <c r="C21" s="115">
        <f t="shared" si="0"/>
        <v>0</v>
      </c>
      <c r="D21" s="84"/>
      <c r="E21" s="82"/>
    </row>
    <row r="22" spans="1:5" ht="25.5" customHeight="1">
      <c r="A22" s="114" t="s">
        <v>262</v>
      </c>
      <c r="B22" s="76" t="s">
        <v>263</v>
      </c>
      <c r="C22" s="115">
        <f t="shared" si="0"/>
        <v>372044.24</v>
      </c>
      <c r="D22" s="77">
        <f>SUM(D23:D48)</f>
        <v>372044.24</v>
      </c>
      <c r="E22" s="78">
        <f>SUM(E23:E48)</f>
        <v>0</v>
      </c>
    </row>
    <row r="23" spans="1:5" ht="25.5" customHeight="1">
      <c r="A23" s="116" t="s">
        <v>264</v>
      </c>
      <c r="B23" s="81" t="s">
        <v>265</v>
      </c>
      <c r="C23" s="115">
        <f t="shared" si="0"/>
        <v>0</v>
      </c>
      <c r="D23" s="84"/>
      <c r="E23" s="82"/>
    </row>
    <row r="24" spans="1:5" ht="25.5" customHeight="1">
      <c r="A24" s="116" t="s">
        <v>266</v>
      </c>
      <c r="B24" s="81" t="s">
        <v>267</v>
      </c>
      <c r="C24" s="115">
        <f t="shared" si="0"/>
        <v>0</v>
      </c>
      <c r="D24" s="84"/>
      <c r="E24" s="82"/>
    </row>
    <row r="25" spans="1:5" ht="25.5" customHeight="1">
      <c r="A25" s="116" t="s">
        <v>268</v>
      </c>
      <c r="B25" s="81" t="s">
        <v>269</v>
      </c>
      <c r="C25" s="115">
        <f t="shared" si="0"/>
        <v>0</v>
      </c>
      <c r="D25" s="84"/>
      <c r="E25" s="82"/>
    </row>
    <row r="26" spans="1:5" ht="25.5" customHeight="1">
      <c r="A26" s="116" t="s">
        <v>270</v>
      </c>
      <c r="B26" s="81" t="s">
        <v>271</v>
      </c>
      <c r="C26" s="115">
        <f t="shared" si="0"/>
        <v>0</v>
      </c>
      <c r="D26" s="84"/>
      <c r="E26" s="82"/>
    </row>
    <row r="27" spans="1:5" ht="25.5" customHeight="1">
      <c r="A27" s="116" t="s">
        <v>272</v>
      </c>
      <c r="B27" s="81" t="s">
        <v>273</v>
      </c>
      <c r="C27" s="115">
        <f t="shared" si="0"/>
        <v>0</v>
      </c>
      <c r="D27" s="84"/>
      <c r="E27" s="82"/>
    </row>
    <row r="28" spans="1:5" ht="25.5" customHeight="1">
      <c r="A28" s="116" t="s">
        <v>274</v>
      </c>
      <c r="B28" s="81" t="s">
        <v>275</v>
      </c>
      <c r="C28" s="115">
        <f t="shared" si="0"/>
        <v>0</v>
      </c>
      <c r="D28" s="84"/>
      <c r="E28" s="82"/>
    </row>
    <row r="29" spans="1:5" ht="25.5" customHeight="1">
      <c r="A29" s="116" t="s">
        <v>276</v>
      </c>
      <c r="B29" s="81" t="s">
        <v>277</v>
      </c>
      <c r="C29" s="115">
        <f t="shared" si="0"/>
        <v>0</v>
      </c>
      <c r="D29" s="84"/>
      <c r="E29" s="82"/>
    </row>
    <row r="30" spans="1:5" ht="25.5" customHeight="1">
      <c r="A30" s="116" t="s">
        <v>278</v>
      </c>
      <c r="B30" s="81" t="s">
        <v>279</v>
      </c>
      <c r="C30" s="115">
        <f t="shared" si="0"/>
        <v>0</v>
      </c>
      <c r="D30" s="84"/>
      <c r="E30" s="82"/>
    </row>
    <row r="31" spans="1:5" ht="25.5" customHeight="1">
      <c r="A31" s="116" t="s">
        <v>280</v>
      </c>
      <c r="B31" s="81" t="s">
        <v>281</v>
      </c>
      <c r="C31" s="115">
        <f t="shared" si="0"/>
        <v>0</v>
      </c>
      <c r="D31" s="84"/>
      <c r="E31" s="82"/>
    </row>
    <row r="32" spans="1:5" ht="25.5" customHeight="1">
      <c r="A32" s="116" t="s">
        <v>282</v>
      </c>
      <c r="B32" s="81" t="s">
        <v>283</v>
      </c>
      <c r="C32" s="115">
        <f t="shared" si="0"/>
        <v>0</v>
      </c>
      <c r="D32" s="84"/>
      <c r="E32" s="82"/>
    </row>
    <row r="33" spans="1:5" ht="25.5" customHeight="1">
      <c r="A33" s="116" t="s">
        <v>284</v>
      </c>
      <c r="B33" s="81" t="s">
        <v>285</v>
      </c>
      <c r="C33" s="115">
        <f t="shared" si="0"/>
        <v>0</v>
      </c>
      <c r="D33" s="84"/>
      <c r="E33" s="82"/>
    </row>
    <row r="34" spans="1:5" ht="25.5" customHeight="1">
      <c r="A34" s="116" t="s">
        <v>286</v>
      </c>
      <c r="B34" s="81" t="s">
        <v>287</v>
      </c>
      <c r="C34" s="115">
        <f t="shared" si="0"/>
        <v>0</v>
      </c>
      <c r="D34" s="84"/>
      <c r="E34" s="82"/>
    </row>
    <row r="35" spans="1:5" ht="25.5" customHeight="1">
      <c r="A35" s="116" t="s">
        <v>288</v>
      </c>
      <c r="B35" s="81" t="s">
        <v>289</v>
      </c>
      <c r="C35" s="115">
        <f t="shared" si="0"/>
        <v>0</v>
      </c>
      <c r="D35" s="84"/>
      <c r="E35" s="82"/>
    </row>
    <row r="36" spans="1:5" ht="25.5" customHeight="1">
      <c r="A36" s="116" t="s">
        <v>290</v>
      </c>
      <c r="B36" s="81" t="s">
        <v>291</v>
      </c>
      <c r="C36" s="115">
        <f t="shared" si="0"/>
        <v>93011.06</v>
      </c>
      <c r="D36" s="118">
        <v>93011.06</v>
      </c>
      <c r="E36" s="82"/>
    </row>
    <row r="37" spans="1:5" ht="25.5" customHeight="1">
      <c r="A37" s="116" t="s">
        <v>292</v>
      </c>
      <c r="B37" s="81" t="s">
        <v>293</v>
      </c>
      <c r="C37" s="115">
        <f t="shared" si="0"/>
        <v>0</v>
      </c>
      <c r="D37" s="82"/>
      <c r="E37" s="82"/>
    </row>
    <row r="38" spans="1:5" ht="25.5" customHeight="1">
      <c r="A38" s="116" t="s">
        <v>294</v>
      </c>
      <c r="B38" s="81" t="s">
        <v>295</v>
      </c>
      <c r="C38" s="115">
        <f t="shared" si="0"/>
        <v>0</v>
      </c>
      <c r="D38" s="82"/>
      <c r="E38" s="82"/>
    </row>
    <row r="39" spans="1:5" ht="25.5" customHeight="1">
      <c r="A39" s="116" t="s">
        <v>296</v>
      </c>
      <c r="B39" s="81" t="s">
        <v>297</v>
      </c>
      <c r="C39" s="115">
        <f aca="true" t="shared" si="1" ref="C39:C58">SUM(D39:E39)</f>
        <v>0</v>
      </c>
      <c r="D39" s="82"/>
      <c r="E39" s="82"/>
    </row>
    <row r="40" spans="1:5" ht="25.5" customHeight="1">
      <c r="A40" s="116" t="s">
        <v>298</v>
      </c>
      <c r="B40" s="81" t="s">
        <v>299</v>
      </c>
      <c r="C40" s="115">
        <f t="shared" si="1"/>
        <v>0</v>
      </c>
      <c r="D40" s="82"/>
      <c r="E40" s="82"/>
    </row>
    <row r="41" spans="1:5" ht="25.5" customHeight="1">
      <c r="A41" s="116" t="s">
        <v>300</v>
      </c>
      <c r="B41" s="81" t="s">
        <v>301</v>
      </c>
      <c r="C41" s="115">
        <f t="shared" si="1"/>
        <v>0</v>
      </c>
      <c r="D41" s="82"/>
      <c r="E41" s="82"/>
    </row>
    <row r="42" spans="1:5" ht="25.5" customHeight="1">
      <c r="A42" s="116" t="s">
        <v>302</v>
      </c>
      <c r="B42" s="81" t="s">
        <v>303</v>
      </c>
      <c r="C42" s="115">
        <f t="shared" si="1"/>
        <v>0</v>
      </c>
      <c r="D42" s="82"/>
      <c r="E42" s="82"/>
    </row>
    <row r="43" spans="1:5" ht="25.5" customHeight="1">
      <c r="A43" s="116" t="s">
        <v>304</v>
      </c>
      <c r="B43" s="81" t="s">
        <v>305</v>
      </c>
      <c r="C43" s="115">
        <f t="shared" si="1"/>
        <v>124014.75</v>
      </c>
      <c r="D43" s="82">
        <v>124014.75</v>
      </c>
      <c r="E43" s="82"/>
    </row>
    <row r="44" spans="1:5" ht="25.5" customHeight="1">
      <c r="A44" s="116" t="s">
        <v>306</v>
      </c>
      <c r="B44" s="81" t="s">
        <v>307</v>
      </c>
      <c r="C44" s="115">
        <f t="shared" si="1"/>
        <v>155018.43</v>
      </c>
      <c r="D44" s="82">
        <v>155018.43</v>
      </c>
      <c r="E44" s="82"/>
    </row>
    <row r="45" spans="1:5" ht="25.5" customHeight="1">
      <c r="A45" s="116" t="s">
        <v>308</v>
      </c>
      <c r="B45" s="81" t="s">
        <v>309</v>
      </c>
      <c r="C45" s="115">
        <f t="shared" si="1"/>
        <v>0</v>
      </c>
      <c r="D45" s="82">
        <v>0</v>
      </c>
      <c r="E45" s="82"/>
    </row>
    <row r="46" spans="1:5" ht="25.5" customHeight="1">
      <c r="A46" s="116" t="s">
        <v>310</v>
      </c>
      <c r="B46" s="81" t="s">
        <v>311</v>
      </c>
      <c r="C46" s="115">
        <f t="shared" si="1"/>
        <v>0</v>
      </c>
      <c r="D46" s="82"/>
      <c r="E46" s="82"/>
    </row>
    <row r="47" spans="1:5" ht="25.5" customHeight="1">
      <c r="A47" s="116" t="s">
        <v>312</v>
      </c>
      <c r="B47" s="81" t="s">
        <v>313</v>
      </c>
      <c r="C47" s="115">
        <f t="shared" si="1"/>
        <v>0</v>
      </c>
      <c r="D47" s="84"/>
      <c r="E47" s="82"/>
    </row>
    <row r="48" spans="1:5" ht="25.5" customHeight="1">
      <c r="A48" s="116" t="s">
        <v>314</v>
      </c>
      <c r="B48" s="81" t="s">
        <v>315</v>
      </c>
      <c r="C48" s="115">
        <f t="shared" si="1"/>
        <v>0</v>
      </c>
      <c r="D48" s="84"/>
      <c r="E48" s="82"/>
    </row>
    <row r="49" spans="1:5" ht="25.5" customHeight="1">
      <c r="A49" s="114" t="s">
        <v>316</v>
      </c>
      <c r="B49" s="76" t="s">
        <v>317</v>
      </c>
      <c r="C49" s="115">
        <f t="shared" si="1"/>
        <v>41880</v>
      </c>
      <c r="D49" s="77">
        <f>SUM(D50:D61)</f>
        <v>41880</v>
      </c>
      <c r="E49" s="77">
        <f>SUM(E50:E61)</f>
        <v>0</v>
      </c>
    </row>
    <row r="50" spans="1:5" ht="25.5" customHeight="1">
      <c r="A50" s="116" t="s">
        <v>318</v>
      </c>
      <c r="B50" s="81" t="s">
        <v>319</v>
      </c>
      <c r="C50" s="115">
        <f t="shared" si="1"/>
        <v>0</v>
      </c>
      <c r="D50" s="84"/>
      <c r="E50" s="82"/>
    </row>
    <row r="51" spans="1:5" ht="25.5" customHeight="1">
      <c r="A51" s="116" t="s">
        <v>320</v>
      </c>
      <c r="B51" s="81" t="s">
        <v>321</v>
      </c>
      <c r="C51" s="115">
        <f t="shared" si="1"/>
        <v>0</v>
      </c>
      <c r="D51" s="84"/>
      <c r="E51" s="82"/>
    </row>
    <row r="52" spans="1:5" ht="25.5" customHeight="1">
      <c r="A52" s="116" t="s">
        <v>322</v>
      </c>
      <c r="B52" s="81" t="s">
        <v>323</v>
      </c>
      <c r="C52" s="115">
        <f t="shared" si="1"/>
        <v>0</v>
      </c>
      <c r="D52" s="84"/>
      <c r="E52" s="82"/>
    </row>
    <row r="53" spans="1:5" ht="25.5" customHeight="1">
      <c r="A53" s="116" t="s">
        <v>324</v>
      </c>
      <c r="B53" s="81" t="s">
        <v>325</v>
      </c>
      <c r="C53" s="115">
        <f t="shared" si="1"/>
        <v>0</v>
      </c>
      <c r="D53" s="84"/>
      <c r="E53" s="82"/>
    </row>
    <row r="54" spans="1:5" ht="25.5" customHeight="1">
      <c r="A54" s="116" t="s">
        <v>326</v>
      </c>
      <c r="B54" s="81" t="s">
        <v>327</v>
      </c>
      <c r="C54" s="115">
        <f t="shared" si="1"/>
        <v>41880</v>
      </c>
      <c r="D54" s="84">
        <v>41880</v>
      </c>
      <c r="E54" s="82"/>
    </row>
    <row r="55" spans="1:5" ht="25.5" customHeight="1">
      <c r="A55" s="116" t="s">
        <v>328</v>
      </c>
      <c r="B55" s="81" t="s">
        <v>329</v>
      </c>
      <c r="C55" s="115">
        <f t="shared" si="1"/>
        <v>0</v>
      </c>
      <c r="D55" s="84"/>
      <c r="E55" s="82"/>
    </row>
    <row r="56" spans="1:5" ht="25.5" customHeight="1">
      <c r="A56" s="116" t="s">
        <v>330</v>
      </c>
      <c r="B56" s="81" t="s">
        <v>331</v>
      </c>
      <c r="C56" s="115">
        <f t="shared" si="1"/>
        <v>0</v>
      </c>
      <c r="D56" s="84"/>
      <c r="E56" s="82"/>
    </row>
    <row r="57" spans="1:5" ht="25.5" customHeight="1">
      <c r="A57" s="116" t="s">
        <v>332</v>
      </c>
      <c r="B57" s="81" t="s">
        <v>333</v>
      </c>
      <c r="C57" s="115">
        <f t="shared" si="1"/>
        <v>0</v>
      </c>
      <c r="D57" s="84"/>
      <c r="E57" s="82"/>
    </row>
    <row r="58" spans="1:5" ht="25.5" customHeight="1">
      <c r="A58" s="116" t="s">
        <v>334</v>
      </c>
      <c r="B58" s="81" t="s">
        <v>335</v>
      </c>
      <c r="C58" s="115">
        <f t="shared" si="1"/>
        <v>0</v>
      </c>
      <c r="D58" s="84"/>
      <c r="E58" s="82"/>
    </row>
    <row r="59" spans="1:5" ht="25.5" customHeight="1">
      <c r="A59" s="116" t="s">
        <v>336</v>
      </c>
      <c r="B59" s="81" t="s">
        <v>337</v>
      </c>
      <c r="C59" s="115">
        <f aca="true" t="shared" si="2" ref="C59:C77">SUM(D59:E59)</f>
        <v>0</v>
      </c>
      <c r="D59" s="84"/>
      <c r="E59" s="82"/>
    </row>
    <row r="60" spans="1:5" ht="25.5" customHeight="1">
      <c r="A60" s="116" t="s">
        <v>338</v>
      </c>
      <c r="B60" s="81" t="s">
        <v>339</v>
      </c>
      <c r="C60" s="115">
        <f t="shared" si="2"/>
        <v>0</v>
      </c>
      <c r="D60" s="84"/>
      <c r="E60" s="82"/>
    </row>
    <row r="61" spans="1:5" ht="25.5" customHeight="1">
      <c r="A61" s="116" t="s">
        <v>340</v>
      </c>
      <c r="B61" s="81" t="s">
        <v>341</v>
      </c>
      <c r="C61" s="115">
        <f t="shared" si="2"/>
        <v>0</v>
      </c>
      <c r="D61" s="84"/>
      <c r="E61" s="82"/>
    </row>
    <row r="62" spans="1:5" ht="25.5" customHeight="1">
      <c r="A62" s="114" t="s">
        <v>342</v>
      </c>
      <c r="B62" s="76" t="s">
        <v>343</v>
      </c>
      <c r="C62" s="115">
        <f t="shared" si="2"/>
        <v>0</v>
      </c>
      <c r="D62" s="119">
        <f>SUM(D63:D77)</f>
        <v>0</v>
      </c>
      <c r="E62" s="120">
        <f>SUM(E63:E77)</f>
        <v>0</v>
      </c>
    </row>
    <row r="63" spans="1:5" ht="25.5" customHeight="1">
      <c r="A63" s="116" t="s">
        <v>344</v>
      </c>
      <c r="B63" s="81" t="s">
        <v>345</v>
      </c>
      <c r="C63" s="115">
        <f t="shared" si="2"/>
        <v>0</v>
      </c>
      <c r="D63" s="84"/>
      <c r="E63" s="82"/>
    </row>
    <row r="64" spans="1:5" ht="25.5" customHeight="1">
      <c r="A64" s="116" t="s">
        <v>346</v>
      </c>
      <c r="B64" s="81" t="s">
        <v>347</v>
      </c>
      <c r="C64" s="115">
        <f t="shared" si="2"/>
        <v>0</v>
      </c>
      <c r="D64" s="84"/>
      <c r="E64" s="82"/>
    </row>
    <row r="65" spans="1:5" ht="25.5" customHeight="1">
      <c r="A65" s="116" t="s">
        <v>348</v>
      </c>
      <c r="B65" s="81" t="s">
        <v>349</v>
      </c>
      <c r="C65" s="115">
        <f t="shared" si="2"/>
        <v>0</v>
      </c>
      <c r="D65" s="84"/>
      <c r="E65" s="82">
        <v>0</v>
      </c>
    </row>
    <row r="66" spans="1:5" ht="25.5" customHeight="1">
      <c r="A66" s="116" t="s">
        <v>350</v>
      </c>
      <c r="B66" s="81" t="s">
        <v>351</v>
      </c>
      <c r="C66" s="115">
        <f t="shared" si="2"/>
        <v>0</v>
      </c>
      <c r="D66" s="84"/>
      <c r="E66" s="82"/>
    </row>
    <row r="67" spans="1:5" ht="25.5" customHeight="1">
      <c r="A67" s="116" t="s">
        <v>352</v>
      </c>
      <c r="B67" s="81" t="s">
        <v>353</v>
      </c>
      <c r="C67" s="115">
        <f t="shared" si="2"/>
        <v>0</v>
      </c>
      <c r="D67" s="84"/>
      <c r="E67" s="82"/>
    </row>
    <row r="68" spans="1:5" ht="25.5" customHeight="1">
      <c r="A68" s="116" t="s">
        <v>354</v>
      </c>
      <c r="B68" s="81" t="s">
        <v>355</v>
      </c>
      <c r="C68" s="115">
        <f t="shared" si="2"/>
        <v>0</v>
      </c>
      <c r="D68" s="84"/>
      <c r="E68" s="82"/>
    </row>
    <row r="69" spans="1:5" ht="25.5" customHeight="1">
      <c r="A69" s="116" t="s">
        <v>356</v>
      </c>
      <c r="B69" s="81" t="s">
        <v>357</v>
      </c>
      <c r="C69" s="115">
        <f t="shared" si="2"/>
        <v>0</v>
      </c>
      <c r="D69" s="84"/>
      <c r="E69" s="82"/>
    </row>
    <row r="70" spans="1:5" ht="25.5" customHeight="1">
      <c r="A70" s="116" t="s">
        <v>358</v>
      </c>
      <c r="B70" s="81" t="s">
        <v>359</v>
      </c>
      <c r="C70" s="115">
        <f t="shared" si="2"/>
        <v>0</v>
      </c>
      <c r="D70" s="84"/>
      <c r="E70" s="82"/>
    </row>
    <row r="71" spans="1:5" ht="25.5" customHeight="1">
      <c r="A71" s="116" t="s">
        <v>360</v>
      </c>
      <c r="B71" s="81" t="s">
        <v>361</v>
      </c>
      <c r="C71" s="115">
        <f t="shared" si="2"/>
        <v>0</v>
      </c>
      <c r="D71" s="84"/>
      <c r="E71" s="82"/>
    </row>
    <row r="72" spans="1:5" ht="25.5" customHeight="1">
      <c r="A72" s="116" t="s">
        <v>362</v>
      </c>
      <c r="B72" s="81" t="s">
        <v>363</v>
      </c>
      <c r="C72" s="115">
        <f t="shared" si="2"/>
        <v>0</v>
      </c>
      <c r="D72" s="84"/>
      <c r="E72" s="82"/>
    </row>
    <row r="73" spans="1:5" ht="25.5" customHeight="1">
      <c r="A73" s="116" t="s">
        <v>364</v>
      </c>
      <c r="B73" s="81" t="s">
        <v>365</v>
      </c>
      <c r="C73" s="115">
        <f t="shared" si="2"/>
        <v>0</v>
      </c>
      <c r="D73" s="84"/>
      <c r="E73" s="82"/>
    </row>
    <row r="74" spans="1:5" ht="25.5" customHeight="1">
      <c r="A74" s="116" t="s">
        <v>366</v>
      </c>
      <c r="B74" s="81" t="s">
        <v>367</v>
      </c>
      <c r="C74" s="115">
        <f t="shared" si="2"/>
        <v>0</v>
      </c>
      <c r="D74" s="84"/>
      <c r="E74" s="82"/>
    </row>
    <row r="75" spans="1:5" ht="25.5" customHeight="1">
      <c r="A75" s="116" t="s">
        <v>368</v>
      </c>
      <c r="B75" s="81" t="s">
        <v>369</v>
      </c>
      <c r="C75" s="115">
        <f t="shared" si="2"/>
        <v>0</v>
      </c>
      <c r="D75" s="84"/>
      <c r="E75" s="82"/>
    </row>
    <row r="76" spans="1:5" ht="25.5" customHeight="1">
      <c r="A76" s="116" t="s">
        <v>370</v>
      </c>
      <c r="B76" s="81" t="s">
        <v>371</v>
      </c>
      <c r="C76" s="115">
        <f t="shared" si="2"/>
        <v>0</v>
      </c>
      <c r="D76" s="84"/>
      <c r="E76" s="82"/>
    </row>
    <row r="77" spans="1:5" ht="25.5" customHeight="1">
      <c r="A77" s="116" t="s">
        <v>372</v>
      </c>
      <c r="B77" s="81" t="s">
        <v>373</v>
      </c>
      <c r="C77" s="115">
        <f t="shared" si="2"/>
        <v>0</v>
      </c>
      <c r="D77" s="84"/>
      <c r="E77" s="82"/>
    </row>
    <row r="78" spans="1:4" s="45" customFormat="1" ht="19.5" customHeight="1">
      <c r="A78" s="61" t="s">
        <v>88</v>
      </c>
      <c r="B78" s="61"/>
      <c r="C78" s="61"/>
      <c r="D78" s="61"/>
    </row>
    <row r="79" spans="1:7" ht="12.75" customHeight="1">
      <c r="A79" s="5"/>
      <c r="B79" s="5"/>
      <c r="C79" s="5"/>
      <c r="D79" s="5"/>
      <c r="E79" s="5"/>
      <c r="F79" s="5"/>
      <c r="G79" s="5"/>
    </row>
    <row r="80" spans="1:7" ht="12.75" customHeight="1">
      <c r="A80" s="5"/>
      <c r="B80" s="5"/>
      <c r="C80" s="5"/>
      <c r="D80" s="5"/>
      <c r="E80" s="5"/>
      <c r="F80" s="5"/>
      <c r="G80" s="5"/>
    </row>
    <row r="81" spans="1:5" s="5" customFormat="1" ht="12.75" customHeight="1">
      <c r="A81" s="28"/>
      <c r="B81" s="28"/>
      <c r="C81" s="28"/>
      <c r="D81" s="28"/>
      <c r="E81" s="28"/>
    </row>
    <row r="82" spans="1:5" s="5" customFormat="1" ht="12.75" customHeight="1">
      <c r="A82" s="28"/>
      <c r="B82" s="28"/>
      <c r="C82" s="28"/>
      <c r="D82" s="28"/>
      <c r="E82" s="28"/>
    </row>
    <row r="83" spans="1:5" s="5" customFormat="1" ht="12.75" customHeight="1">
      <c r="A83" s="28"/>
      <c r="B83" s="28"/>
      <c r="C83" s="28"/>
      <c r="D83" s="28"/>
      <c r="E83" s="28"/>
    </row>
    <row r="84" spans="1:5" s="5" customFormat="1" ht="12.75" customHeight="1">
      <c r="A84" s="28"/>
      <c r="B84" s="28"/>
      <c r="C84" s="28"/>
      <c r="D84" s="28"/>
      <c r="E84" s="28"/>
    </row>
    <row r="85" spans="1:5" s="5" customFormat="1" ht="12.75" customHeight="1">
      <c r="A85" s="28"/>
      <c r="B85" s="28"/>
      <c r="C85" s="28"/>
      <c r="D85" s="28"/>
      <c r="E85" s="28"/>
    </row>
    <row r="86" spans="1:5" s="5" customFormat="1" ht="12.75" customHeight="1">
      <c r="A86" s="28"/>
      <c r="B86" s="28"/>
      <c r="C86" s="28"/>
      <c r="D86" s="28"/>
      <c r="E86" s="28"/>
    </row>
    <row r="87" spans="1:5" s="5" customFormat="1" ht="12.75" customHeight="1">
      <c r="A87" s="28"/>
      <c r="B87" s="28"/>
      <c r="C87" s="28"/>
      <c r="D87" s="28"/>
      <c r="E87" s="28"/>
    </row>
    <row r="88" spans="1:5" s="5" customFormat="1" ht="12.75" customHeight="1">
      <c r="A88" s="28"/>
      <c r="B88" s="28"/>
      <c r="C88" s="28"/>
      <c r="D88" s="28"/>
      <c r="E88" s="28"/>
    </row>
    <row r="89" spans="1:5" s="5" customFormat="1" ht="12.75" customHeight="1">
      <c r="A89" s="28"/>
      <c r="B89" s="28"/>
      <c r="C89" s="28"/>
      <c r="D89" s="28"/>
      <c r="E89" s="28"/>
    </row>
    <row r="90" spans="1:5" s="5" customFormat="1" ht="12.75" customHeight="1">
      <c r="A90" s="28"/>
      <c r="B90" s="28"/>
      <c r="C90" s="28"/>
      <c r="D90" s="28"/>
      <c r="E90" s="28"/>
    </row>
    <row r="91" spans="1:5" s="5" customFormat="1" ht="12.75" customHeight="1">
      <c r="A91" s="28"/>
      <c r="B91" s="28"/>
      <c r="C91" s="28"/>
      <c r="D91" s="28"/>
      <c r="E91" s="28"/>
    </row>
    <row r="92" spans="1:5" s="5" customFormat="1" ht="12.75" customHeight="1">
      <c r="A92" s="28"/>
      <c r="B92" s="28"/>
      <c r="C92" s="28"/>
      <c r="D92" s="28"/>
      <c r="E92" s="28"/>
    </row>
    <row r="93" spans="1:5" s="5" customFormat="1" ht="12.75" customHeight="1">
      <c r="A93" s="28"/>
      <c r="B93" s="28"/>
      <c r="C93" s="28"/>
      <c r="D93" s="28"/>
      <c r="E93" s="28"/>
    </row>
    <row r="94" spans="1:5" s="5" customFormat="1" ht="12.75" customHeight="1">
      <c r="A94" s="28"/>
      <c r="B94" s="28"/>
      <c r="C94" s="28"/>
      <c r="D94" s="28"/>
      <c r="E94" s="28"/>
    </row>
    <row r="95" spans="1:5" s="5" customFormat="1" ht="12.75" customHeight="1">
      <c r="A95" s="28"/>
      <c r="B95" s="28"/>
      <c r="C95" s="28"/>
      <c r="D95" s="28"/>
      <c r="E95" s="28"/>
    </row>
    <row r="96" spans="1:5" s="5" customFormat="1" ht="12.75" customHeight="1">
      <c r="A96" s="28"/>
      <c r="B96" s="28"/>
      <c r="C96" s="28"/>
      <c r="D96" s="28"/>
      <c r="E96" s="28"/>
    </row>
    <row r="97" spans="1:5" s="5" customFormat="1" ht="12.75" customHeight="1">
      <c r="A97" s="28"/>
      <c r="B97" s="28"/>
      <c r="C97" s="28"/>
      <c r="D97" s="28"/>
      <c r="E97" s="28"/>
    </row>
    <row r="98" spans="1:5" s="5" customFormat="1" ht="12.75" customHeight="1">
      <c r="A98" s="28"/>
      <c r="B98" s="28"/>
      <c r="C98" s="28"/>
      <c r="D98" s="28"/>
      <c r="E98" s="28"/>
    </row>
    <row r="99" spans="1:5" s="5" customFormat="1" ht="12.75" customHeight="1">
      <c r="A99" s="28"/>
      <c r="B99" s="28"/>
      <c r="C99" s="28"/>
      <c r="D99" s="28"/>
      <c r="E99" s="28"/>
    </row>
    <row r="100" spans="1:5" s="5" customFormat="1" ht="12.75" customHeight="1">
      <c r="A100" s="28"/>
      <c r="B100" s="28"/>
      <c r="C100" s="28"/>
      <c r="D100" s="28"/>
      <c r="E100" s="28"/>
    </row>
    <row r="101" spans="1:5" s="5" customFormat="1" ht="12.75" customHeight="1">
      <c r="A101" s="28"/>
      <c r="B101" s="28"/>
      <c r="C101" s="28"/>
      <c r="D101" s="28"/>
      <c r="E101" s="28"/>
    </row>
    <row r="102" spans="1:5" s="5" customFormat="1" ht="12.75" customHeight="1">
      <c r="A102" s="28"/>
      <c r="B102" s="28"/>
      <c r="C102" s="28"/>
      <c r="D102" s="28"/>
      <c r="E102" s="28"/>
    </row>
    <row r="103" spans="1:5" s="5" customFormat="1" ht="12.75" customHeight="1">
      <c r="A103" s="28"/>
      <c r="B103" s="28"/>
      <c r="C103" s="28"/>
      <c r="D103" s="28"/>
      <c r="E103" s="28"/>
    </row>
    <row r="104" spans="1:5" s="5" customFormat="1" ht="12.75" customHeight="1">
      <c r="A104" s="28"/>
      <c r="B104" s="28"/>
      <c r="C104" s="28"/>
      <c r="D104" s="28"/>
      <c r="E104" s="28"/>
    </row>
    <row r="105" spans="1:5" s="5" customFormat="1" ht="12.75" customHeight="1">
      <c r="A105" s="28"/>
      <c r="B105" s="28"/>
      <c r="C105" s="28"/>
      <c r="D105" s="28"/>
      <c r="E105" s="28"/>
    </row>
    <row r="106" spans="1:5" s="5" customFormat="1" ht="12.75" customHeight="1">
      <c r="A106" s="28"/>
      <c r="B106" s="28"/>
      <c r="C106" s="28"/>
      <c r="D106" s="28"/>
      <c r="E106" s="28"/>
    </row>
    <row r="107" spans="1:5" s="5" customFormat="1" ht="12.75" customHeight="1">
      <c r="A107" s="28"/>
      <c r="B107" s="28"/>
      <c r="C107" s="28"/>
      <c r="D107" s="28"/>
      <c r="E107" s="28"/>
    </row>
    <row r="108" spans="1:5" s="5" customFormat="1" ht="12.75" customHeight="1">
      <c r="A108" s="28"/>
      <c r="B108" s="28"/>
      <c r="C108" s="28"/>
      <c r="D108" s="28"/>
      <c r="E108" s="28"/>
    </row>
    <row r="109" spans="1:5" s="5" customFormat="1" ht="12.75" customHeight="1">
      <c r="A109" s="28"/>
      <c r="B109" s="28"/>
      <c r="C109" s="28"/>
      <c r="D109" s="28"/>
      <c r="E109" s="28"/>
    </row>
    <row r="110" spans="1:5" s="5" customFormat="1" ht="12.75" customHeight="1">
      <c r="A110" s="28"/>
      <c r="B110" s="28"/>
      <c r="C110" s="28"/>
      <c r="D110" s="28"/>
      <c r="E110" s="28"/>
    </row>
    <row r="111" spans="1:5" s="5" customFormat="1" ht="12.75" customHeight="1">
      <c r="A111" s="28"/>
      <c r="B111" s="28"/>
      <c r="C111" s="28"/>
      <c r="D111" s="28"/>
      <c r="E111" s="28"/>
    </row>
    <row r="112" spans="1:5" s="5" customFormat="1" ht="12.75" customHeight="1">
      <c r="A112" s="28"/>
      <c r="B112" s="28"/>
      <c r="C112" s="28"/>
      <c r="D112" s="28"/>
      <c r="E112" s="28"/>
    </row>
    <row r="113" spans="1:5" s="5" customFormat="1" ht="12.75" customHeight="1">
      <c r="A113" s="28"/>
      <c r="B113" s="28"/>
      <c r="C113" s="28"/>
      <c r="D113" s="28"/>
      <c r="E113" s="28"/>
    </row>
    <row r="114" spans="1:5" s="5" customFormat="1" ht="12.75" customHeight="1">
      <c r="A114" s="28"/>
      <c r="B114" s="28"/>
      <c r="C114" s="28"/>
      <c r="D114" s="28"/>
      <c r="E114" s="28"/>
    </row>
    <row r="115" spans="1:5" s="5" customFormat="1" ht="12.75" customHeight="1">
      <c r="A115" s="28"/>
      <c r="B115" s="28"/>
      <c r="C115" s="28"/>
      <c r="D115" s="28"/>
      <c r="E115" s="28"/>
    </row>
    <row r="116" spans="1:5" s="5" customFormat="1" ht="12.75" customHeight="1">
      <c r="A116" s="28"/>
      <c r="B116" s="28"/>
      <c r="C116" s="28"/>
      <c r="D116" s="28"/>
      <c r="E116" s="28"/>
    </row>
    <row r="117" spans="1:5" s="5" customFormat="1" ht="12.75" customHeight="1">
      <c r="A117" s="28"/>
      <c r="B117" s="28"/>
      <c r="C117" s="28"/>
      <c r="D117" s="28"/>
      <c r="E117" s="28"/>
    </row>
    <row r="118" spans="1:5" s="5" customFormat="1" ht="12.75" customHeight="1">
      <c r="A118" s="28"/>
      <c r="B118" s="28"/>
      <c r="C118" s="28"/>
      <c r="D118" s="28"/>
      <c r="E118" s="28"/>
    </row>
    <row r="119" spans="1:5" s="5" customFormat="1" ht="12.75" customHeight="1">
      <c r="A119" s="28"/>
      <c r="B119" s="28"/>
      <c r="C119" s="28"/>
      <c r="D119" s="28"/>
      <c r="E119" s="28"/>
    </row>
    <row r="120" spans="1:5" s="5" customFormat="1" ht="12.75" customHeight="1">
      <c r="A120" s="28"/>
      <c r="B120" s="28"/>
      <c r="C120" s="28"/>
      <c r="D120" s="28"/>
      <c r="E120" s="28"/>
    </row>
    <row r="121" spans="1:5" s="5" customFormat="1" ht="12.75" customHeight="1">
      <c r="A121" s="28"/>
      <c r="B121" s="28"/>
      <c r="C121" s="28"/>
      <c r="D121" s="28"/>
      <c r="E121" s="28"/>
    </row>
    <row r="122" spans="1:5" s="5" customFormat="1" ht="12.75" customHeight="1">
      <c r="A122" s="28"/>
      <c r="B122" s="28"/>
      <c r="C122" s="28"/>
      <c r="D122" s="28"/>
      <c r="E122" s="28"/>
    </row>
    <row r="123" spans="1:5" s="5" customFormat="1" ht="12.75" customHeight="1">
      <c r="A123" s="28"/>
      <c r="B123" s="28"/>
      <c r="C123" s="28"/>
      <c r="D123" s="28"/>
      <c r="E123" s="28"/>
    </row>
    <row r="124" spans="1:5" s="5" customFormat="1" ht="12.75" customHeight="1">
      <c r="A124" s="28"/>
      <c r="B124" s="28"/>
      <c r="C124" s="28"/>
      <c r="D124" s="28"/>
      <c r="E124" s="28"/>
    </row>
    <row r="125" spans="1:5" s="5" customFormat="1" ht="12.75" customHeight="1">
      <c r="A125" s="28"/>
      <c r="B125" s="28"/>
      <c r="C125" s="28"/>
      <c r="D125" s="28"/>
      <c r="E125" s="28"/>
    </row>
    <row r="126" spans="1:5" s="5" customFormat="1" ht="12.75" customHeight="1">
      <c r="A126" s="28"/>
      <c r="B126" s="28"/>
      <c r="C126" s="28"/>
      <c r="D126" s="28"/>
      <c r="E126" s="28"/>
    </row>
    <row r="127" spans="1:5" s="5" customFormat="1" ht="12.75" customHeight="1">
      <c r="A127" s="28"/>
      <c r="B127" s="28"/>
      <c r="C127" s="28"/>
      <c r="D127" s="28"/>
      <c r="E127" s="28"/>
    </row>
    <row r="128" spans="1:5" s="5" customFormat="1" ht="12.75" customHeight="1">
      <c r="A128" s="28"/>
      <c r="B128" s="28"/>
      <c r="C128" s="28"/>
      <c r="D128" s="28"/>
      <c r="E128" s="28"/>
    </row>
    <row r="129" spans="1:5" s="5" customFormat="1" ht="12.75" customHeight="1">
      <c r="A129" s="28"/>
      <c r="B129" s="28"/>
      <c r="C129" s="28"/>
      <c r="D129" s="28"/>
      <c r="E129" s="28"/>
    </row>
    <row r="130" spans="1:5" s="5" customFormat="1" ht="12.75" customHeight="1">
      <c r="A130" s="28"/>
      <c r="B130" s="28"/>
      <c r="C130" s="28"/>
      <c r="D130" s="28"/>
      <c r="E130" s="28"/>
    </row>
    <row r="131" spans="1:5" s="5" customFormat="1" ht="12.75" customHeight="1">
      <c r="A131" s="28"/>
      <c r="B131" s="28"/>
      <c r="C131" s="28"/>
      <c r="D131" s="28"/>
      <c r="E131" s="28"/>
    </row>
    <row r="132" spans="1:5" s="5" customFormat="1" ht="12.75" customHeight="1">
      <c r="A132" s="28"/>
      <c r="B132" s="28"/>
      <c r="C132" s="28"/>
      <c r="D132" s="28"/>
      <c r="E132" s="28"/>
    </row>
    <row r="133" spans="1:5" s="5" customFormat="1" ht="12.75" customHeight="1">
      <c r="A133" s="28"/>
      <c r="B133" s="28"/>
      <c r="C133" s="28"/>
      <c r="D133" s="28"/>
      <c r="E133" s="28"/>
    </row>
    <row r="134" spans="1:5" s="5" customFormat="1" ht="12.75" customHeight="1">
      <c r="A134" s="28"/>
      <c r="B134" s="28"/>
      <c r="C134" s="28"/>
      <c r="D134" s="28"/>
      <c r="E134" s="28"/>
    </row>
    <row r="135" spans="1:5" s="5" customFormat="1" ht="12.75" customHeight="1">
      <c r="A135" s="28"/>
      <c r="B135" s="28"/>
      <c r="C135" s="28"/>
      <c r="D135" s="28"/>
      <c r="E135" s="28"/>
    </row>
    <row r="136" spans="1:5" s="5" customFormat="1" ht="12.75" customHeight="1">
      <c r="A136" s="28"/>
      <c r="B136" s="28"/>
      <c r="C136" s="28"/>
      <c r="D136" s="28"/>
      <c r="E136" s="28"/>
    </row>
    <row r="137" spans="1:5" s="5" customFormat="1" ht="12.75" customHeight="1">
      <c r="A137" s="28"/>
      <c r="B137" s="28"/>
      <c r="C137" s="28"/>
      <c r="D137" s="28"/>
      <c r="E137" s="28"/>
    </row>
    <row r="138" spans="1:5" s="5" customFormat="1" ht="12.75" customHeight="1">
      <c r="A138" s="28"/>
      <c r="B138" s="28"/>
      <c r="C138" s="28"/>
      <c r="D138" s="28"/>
      <c r="E138" s="28"/>
    </row>
  </sheetData>
  <sheetProtection password="8A04" sheet="1" objects="1" formatCells="0" formatColumns="0" formatRows="0" autoFilter="0"/>
  <mergeCells count="5">
    <mergeCell ref="A2:E2"/>
    <mergeCell ref="A3:B3"/>
    <mergeCell ref="A4:B4"/>
    <mergeCell ref="C4:E4"/>
    <mergeCell ref="A78:D78"/>
  </mergeCells>
  <hyperlinks>
    <hyperlink ref="A1" location="目录!A1" display="返回"/>
  </hyperlinks>
  <printOptions horizontalCentered="1"/>
  <pageMargins left="0.5902777777777778" right="0.5902777777777778" top="0.5902777777777778" bottom="0.39305555555555555" header="0.39305555555555555" footer="0.39305555555555555"/>
  <pageSetup fitToHeight="100" fitToWidth="1" horizontalDpi="300" verticalDpi="3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x02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吴振辉</cp:lastModifiedBy>
  <cp:lastPrinted>2024-03-18T03:13:43Z</cp:lastPrinted>
  <dcterms:created xsi:type="dcterms:W3CDTF">2018-01-17T04:55:00Z</dcterms:created>
  <dcterms:modified xsi:type="dcterms:W3CDTF">2024-03-19T07:24:05Z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1838642</vt:r8>
  </property>
  <property fmtid="{D5CDD505-2E9C-101B-9397-08002B2CF9AE}" pid="4" name="KSOProductBuildV">
    <vt:lpwstr>2052-12.1.0.16388</vt:lpwstr>
  </property>
  <property fmtid="{D5CDD505-2E9C-101B-9397-08002B2CF9AE}" pid="5" name="I">
    <vt:lpwstr>0D39D61A9BC941D1B890AD71C90EFED1_13</vt:lpwstr>
  </property>
</Properties>
</file>