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8.31调整" sheetId="2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0" hidden="1">'8.31调整'!$A$5:$AB$286</definedName>
    <definedName name="_??????">#REF!</definedName>
    <definedName name="___?">#REF!</definedName>
    <definedName name="_21114">#REF!</definedName>
    <definedName name="_Fill">#REF!</definedName>
    <definedName name="_Order1">255</definedName>
    <definedName name="_Order2">255</definedName>
    <definedName name="a">#REF!</definedName>
    <definedName name="aa">#REF!</definedName>
    <definedName name="as">#N/A</definedName>
    <definedName name="cost">#REF!</definedName>
    <definedName name="data">#REF!</definedName>
    <definedName name="Database" hidden="1">#REF!</definedName>
    <definedName name="database2">#REF!</definedName>
    <definedName name="database3">#REF!</definedName>
    <definedName name="dss">#REF!</definedName>
    <definedName name="E206.">#REF!</definedName>
    <definedName name="eee">#REF!</definedName>
    <definedName name="eve">#REF!</definedName>
    <definedName name="fff">#REF!</definedName>
    <definedName name="gxxe2003">'[1]P1012001'!$A$6:$E$117</definedName>
    <definedName name="gxxe20032">'[1]P1012001'!$A$6:$E$117</definedName>
    <definedName name="hhhh">#REF!</definedName>
    <definedName name="HWSheet">1</definedName>
    <definedName name="kkkk">#REF!</definedName>
    <definedName name="Module.Prix_SMC">#N/A</definedName>
    <definedName name="PRCGAAP">#REF!</definedName>
    <definedName name="PRCGAAP2">#REF!</definedName>
    <definedName name="Print_Area_MI">#REF!</definedName>
    <definedName name="rrrr">#REF!</definedName>
    <definedName name="s">#REF!</definedName>
    <definedName name="sfeggsafasfas">#REF!</definedName>
    <definedName name="ss">#REF!</definedName>
    <definedName name="ttt">#REF!</definedName>
    <definedName name="tttt">#REF!</definedName>
    <definedName name="UFPcy">#REF!</definedName>
    <definedName name="UFPkcsp">#REF!</definedName>
    <definedName name="UFPrn20031228144214">[2]主营业务成本明细表!#REF!</definedName>
    <definedName name="UFPyt">#REF!</definedName>
    <definedName name="Work_Program_By_Area_List">#REF!</definedName>
    <definedName name="www">#REF!</definedName>
    <definedName name="yyyy">#REF!</definedName>
    <definedName name="本级标准收入2004年">[3]本年收入合计!$E$4:$E$184</definedName>
    <definedName name="拨款汇总_合计">SUM(#REF!)</definedName>
    <definedName name="财力">#REF!</definedName>
    <definedName name="财政供养人员增幅2004年">[4]财政供养人员增幅!$E$6</definedName>
    <definedName name="财政供养人员增幅2004年分县">[4]财政供养人员增幅!$E$4:$E$184</definedName>
    <definedName name="村级标准支出">[5]村级支出!$E$4:$E$184</definedName>
    <definedName name="大多数">[6]Sheet2!$A$15</definedName>
    <definedName name="大幅度">#REF!</definedName>
    <definedName name="地区名称">#REF!</definedName>
    <definedName name="第二产业分县2003年">[7]GDP!$G$4:$G$184</definedName>
    <definedName name="第二产业合计2003年">[7]GDP!$G$4</definedName>
    <definedName name="第三产业分县2003年">[7]GDP!$H$4:$H$184</definedName>
    <definedName name="第三产业合计2003年">[7]GDP!$H$4</definedName>
    <definedName name="耕地占用税分县2003年">[8]一般预算收入!$U$4:$U$184</definedName>
    <definedName name="耕地占用税合计2003年">[8]一般预算收入!$U$4</definedName>
    <definedName name="工商税收2004年">[9]工商税收!$S$4:$S$184</definedName>
    <definedName name="工商税收合计2004年">[9]工商税收!$S$4</definedName>
    <definedName name="公检法司部门编制数">[10]公检法司编制!$E$4:$E$184</definedName>
    <definedName name="公用标准支出">[11]合计!$E$4:$E$184</definedName>
    <definedName name="行政管理部门编制数">[10]行政编制!$E$4:$E$184</definedName>
    <definedName name="合计">#REF!</definedName>
    <definedName name="汇率">#REF!</definedName>
    <definedName name="科目编码">[12]编码!$A$2:$A$145</definedName>
    <definedName name="年初短期投资">#REF!</definedName>
    <definedName name="年初货币资金">#REF!</definedName>
    <definedName name="年初应收票据">#REF!</definedName>
    <definedName name="农业人口2003年">[13]农业人口!$E$4:$E$184</definedName>
    <definedName name="农业税分县2003年">[8]一般预算收入!$S$4:$S$184</definedName>
    <definedName name="农业税合计2003年">[8]一般预算收入!$S$4</definedName>
    <definedName name="农业特产税分县2003年">[8]一般预算收入!$T$4:$T$184</definedName>
    <definedName name="农业特产税合计2003年">[8]一般预算收入!$T$4</definedName>
    <definedName name="农业用地面积">[14]农业用地!$E$4:$E$184</definedName>
    <definedName name="契税分县2003年">[8]一般预算收入!$V$4:$V$184</definedName>
    <definedName name="契税合计2003年">[8]一般预算收入!$V$4</definedName>
    <definedName name="全额差额比例">#REF!</definedName>
    <definedName name="人员标准支出">[15]人员支出!$E$4:$E$184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[16]事业发展!$E$4:$E$184</definedName>
    <definedName name="是">#REF!</definedName>
    <definedName name="位次d">#REF!</definedName>
    <definedName name="乡镇个数">[17]行政区划!$D$6:$D$184</definedName>
    <definedName name="性别">[18]基础编码!$H$2:$H$3</definedName>
    <definedName name="学历">[18]基础编码!$S$2:$S$9</definedName>
    <definedName name="一般预算收入2002年">'[19]2002年一般预算收入'!$AC$4:$AC$184</definedName>
    <definedName name="一般预算收入2003年">[8]一般预算收入!$AD$4:$AD$184</definedName>
    <definedName name="一般预算收入合计2003年">[8]一般预算收入!$AC$4</definedName>
    <definedName name="支出">'[20]P1012001'!$A$6:$E$117</definedName>
    <definedName name="职务级别">[21]行政机构人员信息!$K$5</definedName>
    <definedName name="中国">#REF!</definedName>
    <definedName name="中小学生人数2003年">[22]中小学生!$E$4:$E$184</definedName>
    <definedName name="总人口2003年">[23]总人口!$E$4:$E$184</definedName>
    <definedName name="전">#REF!</definedName>
    <definedName name="주택사업본부">#REF!</definedName>
    <definedName name="철구사업본부">#REF!</definedName>
    <definedName name="_xlnm.Print_Titles" localSheetId="0">'8.31调整'!$2:$5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<sst xmlns="http://schemas.openxmlformats.org/spreadsheetml/2006/main" count="2369" uniqueCount="817">
  <si>
    <t>附件3</t>
  </si>
  <si>
    <t>2022年统筹整合财政涉农资金项目计划表</t>
  </si>
  <si>
    <t>序号</t>
  </si>
  <si>
    <t>项目名称</t>
  </si>
  <si>
    <t>建设
性质（新建或续建）</t>
  </si>
  <si>
    <t>建设起
止年限</t>
  </si>
  <si>
    <t>建设
地点（以乡镇为单位细化到村）</t>
  </si>
  <si>
    <t>建设内容</t>
  </si>
  <si>
    <t>投资规模及资金来源</t>
  </si>
  <si>
    <t>中央、省级资金来源及文号</t>
  </si>
  <si>
    <t>绩效目标</t>
  </si>
  <si>
    <t>项目主管单位</t>
  </si>
  <si>
    <t>项目实施单位</t>
  </si>
  <si>
    <t>批复
文号</t>
  </si>
  <si>
    <t>备注</t>
  </si>
  <si>
    <t>合计</t>
  </si>
  <si>
    <t>中央
资金</t>
  </si>
  <si>
    <t>省级
资金</t>
  </si>
  <si>
    <t>市级
资金</t>
  </si>
  <si>
    <t>县级
资金</t>
  </si>
  <si>
    <t>项目效益情况</t>
  </si>
  <si>
    <t>利益联结机制</t>
  </si>
  <si>
    <t>受益
村数
(个)</t>
  </si>
  <si>
    <t>受益户数
(万户)</t>
  </si>
  <si>
    <t>受益人数
(万人)</t>
  </si>
  <si>
    <t>单位名称</t>
  </si>
  <si>
    <t>责任人</t>
  </si>
  <si>
    <t>脱贫村</t>
  </si>
  <si>
    <t>其他村</t>
  </si>
  <si>
    <t>小计</t>
  </si>
  <si>
    <t>脱贫户（含监测对象）</t>
  </si>
  <si>
    <t>其他农户</t>
  </si>
  <si>
    <t>脱贫人口人数（含监测对象）</t>
  </si>
  <si>
    <t>其他人口人数</t>
  </si>
  <si>
    <t>合        计</t>
  </si>
  <si>
    <t>一</t>
  </si>
  <si>
    <t>农村产业发展方面</t>
  </si>
  <si>
    <t>（一）种植业</t>
  </si>
  <si>
    <t>1.到户产业项目</t>
  </si>
  <si>
    <t>...</t>
  </si>
  <si>
    <t>2.现代农业产业园</t>
  </si>
  <si>
    <t>临夏县农特产品加工产业园（济临东西协作产业园）项目（一期）</t>
  </si>
  <si>
    <t>新建</t>
  </si>
  <si>
    <t>2022.1-2022.12</t>
  </si>
  <si>
    <t>土桥镇曹家村</t>
  </si>
  <si>
    <t>投资3985万元，项目总占地239亩，主要建设标准化农产品生产加工厂房6座、面积共计31125.79㎡（其中5173.47㎡的5座、5258.44㎡的1座），冷链保鲜库建筑面积12340㎡、锅炉房建筑面积228.18㎡、消防水池建筑面积504.16㎡、园区硬化面积30300㎡及污水处理站等；同时配备室外照明系统、监控系统、绿化喷灌系统、室外三网及相关构筑物等配套设施。项目建成后形成的资产归村集体所有，由村集体负责管理运营，所得收益用于村级公益事业等。本次解决2000万元。</t>
  </si>
  <si>
    <t>农村产业融合发展示范园建设资金甘财建[2022]51号</t>
  </si>
  <si>
    <t>项目实施后，通过引进、培育国农业企业，大力发展规模化标准化生产、产业化经营，开展农产品精深加工，可有效延长产业链条，提高产品附加值，推动农工贸、产加销一体化发展，加快农村一二三产融合发展步伐。</t>
  </si>
  <si>
    <t>推动优势特色产业加工流通环节向乡村下沉，带动农产品加工流通等环节增值收益留在乡村，能够有效扩大农民就业，拓宽农民增收渠道，让农民合理分享二三产业收益，保障农民收入稳定增长。项目建成后财政投资形成资产归村集体所有。</t>
  </si>
  <si>
    <t>农业农村局</t>
  </si>
  <si>
    <t>妥学良</t>
  </si>
  <si>
    <t>临县振领发[2022]1号</t>
  </si>
  <si>
    <t>3.良种繁育基地建设</t>
  </si>
  <si>
    <t>临夏县2022年农作物新品种引进试验示范推广项目</t>
  </si>
  <si>
    <t>土桥镇、桥寺乡、民主乡、路盘乡、井沟乡、黄泥湾镇</t>
  </si>
  <si>
    <t>投资64万元，在土桥镇辛付村投资2.4万元，桥寺乡冯唐村投资2.4万元，民主乡孙家坪村投资2.4万元，路盘乡刘山村投资2.4万元，井沟乡大路村投资2.4万元，黄泥湾镇鲁家村投资2.4万元。在以上因地制宜的乡镇示范种植马铃薯、甜玉米；在蔬菜种植重点区域示范种植蔬菜新品种；在以上乡镇沿路、沿渠、沿线示范种植油葵等新品种；示范种植面积2800亩。</t>
  </si>
  <si>
    <t>第一批省级衔接资金甘财扶贫[2021]25号
第一批中央衔接资金甘财扶贫[2021]26号</t>
  </si>
  <si>
    <t>筛选出适合本地种植的优良品种，促进品种更新换代，促进特色产业的健康发展，实现农业增效，农民增收。</t>
  </si>
  <si>
    <t>因地制宜的乡镇示范种植马铃薯、甜玉米；在蔬菜种植重点区域示范种植蔬菜新品种；在以上乡镇沿路、沿渠、沿线示范种植油葵等新品种；促进特色产业的健康发展。</t>
  </si>
  <si>
    <t>临县府纪[2021]44号</t>
  </si>
  <si>
    <t>临夏县2022年脱毒马铃薯良种示范推广项目</t>
  </si>
  <si>
    <t>路盘乡、民主乡、黄泥湾镇、井沟乡、榆林乡、南塬乡、红台乡、安家坡乡、北塬镇</t>
  </si>
  <si>
    <t>项目总投资146.52万元，在路盘乡投资35.52万元，种植800亩；其中永胜村投资4.44万元，种植100亩，牟家村投资8.88万元，种植200亩，联丰村投资4.44万，种植100亩，刘山村投资11.1万，250亩，大杨村投资6.66万元，种植150亩。民主乡投资24.42万元，种植550亩，其中邓家村投资7.1万元，种植160亩，李家坪村投资0.89万元、种植20亩，民丰村投资7.1万元，种植160亩，孙家坪村投资0.89万元，种植20亩，五星村投资2.66万元，种植60亩，李家坪村投资0.89万元，种植20亩，尹家湾村投资5.78万元，种植130亩。黄泥湾镇投资17.76万元，种植400亩；其中郭吴村投资5.55万，种植125亩，程家川村投资2.22万元，种植50亩，红崖村投资1.33万元，种植30亩，黄泥湾村投资2万元，种植45亩，五一村投资1.33万元，种植30亩。阳山村投资1.33万元，种植30亩，振华村投资4万元，种植90亩。井沟乡投资26.64万元，种植600亩；其中白杨树村投资1.33万元，种植30亩，大路村投资2.66万元，种植60亩，大塬顶村投资0.89万元，种植20亩，果园山村投资1.33万元，种植30亩，何王村投资2.44万元，种植55亩，红土坡村投资2.22万元，种植50亩，井沟村投资2.22万元，种植50亩，芦家岭村投资3.55万元，种植80亩，马家村投资0.89万元，种植20亩，西南庄村投资2.66万元，种植60亩，谢家村投资0.89万元，种植20亩，崖头村投资3.11万元，种植70亩，张家沟村投资2.45万元，种植55亩。榆林乡投资4.44万元，种植100亩；其中榆丰村郭家咀社投资2.22万元，种植50亩，榆林村红麻山社投资2.22万元，种植50亩。南塬乡投资13.32万元，种植300亩，其中江家寨村投资4万元，种植90亩，定坪村投资4万元，种植90亩，陈黄村投资1.33万元，种植30万元，谢家坡村投资1.33万元，种植30万元，小寨村投资0.89万元，种植20亩，源泉村投资1.77万元，种植40亩。红台乡投资13.32万元，种植300亩；7.红台乡卢庄村投资8.88万，种植200亩，红水沟村投资4.44万，种植100亩；8.北塬镇投资4.44万，种植100亩，松树投资1.6万，种植36亩，上石投资0.67万，种植15亩，前石投资0.67万，种植15亩，崔家投资0.22万，种植5亩，钱家村投资0.13万，种植3亩，朱潘村投资0.22万，种植5亩，堡子村投资0.67万，种植15亩，娄高祁投资0.26万，种植6亩，共计种植3000多亩。</t>
  </si>
  <si>
    <t>第一批省级衔接资金甘财扶贫[2021]25号</t>
  </si>
  <si>
    <t>推进了优质高产的马铃薯品种，大幅提高马铃薯产量，加快种植业结构调整，提高了农民的科技种植水平和科技素质。</t>
  </si>
  <si>
    <t>蔬菜育苗基地建设项目</t>
  </si>
  <si>
    <t>土桥镇、先锋乡、安家坡乡</t>
  </si>
  <si>
    <t>在土桥镇、先锋乡、安家坡乡易地搬迁日光温室基地内，利用已建温室，配套穴盘、苗床、喷灌、催芽播种等育苗设施，建设育苗中心2个。每个中心建设育苗温室10座，进行新品种引进、示范等。</t>
  </si>
  <si>
    <t>中央农村综合改革甘财农[2021]132号</t>
  </si>
  <si>
    <t>每个育苗中心可年产优质蔬菜苗300万株，为700亩高原夏菜基地和设施蔬菜基地提供优质种苗。项目建成后财政投资形成资产归村集体所有。有效解决分散育苗质量不高、出苗不齐等问题，降低分散育苗风险，缩短蔬菜生产期，提高产量产值，就地解决劳动力就业问题，增加群众收入。</t>
  </si>
  <si>
    <t>项目建成后财政投资形成资产归村集体所有。有效解决分散育苗质量不高、出苗不齐等问题，降低分散育苗风险，缩短蔬菜生产期，提高产量产值，就地解决劳动力就业问题，增加群众收入。</t>
  </si>
  <si>
    <t>临县农发[2022]105号</t>
  </si>
  <si>
    <t>中央农村综合改革</t>
  </si>
  <si>
    <t>4.绿色标准化种植基地建设</t>
  </si>
  <si>
    <t>临夏县钢架大棚建设项目</t>
  </si>
  <si>
    <t>黄泥湾镇、土桥镇、河西乡、掌子沟乡、北塬镇、新集镇等乡镇</t>
  </si>
  <si>
    <t>投资427万元，在6个乡镇18个村集中连片新建长40m、跨度8m的钢架大棚250座；配套棚膜、灌溉系统一套（包含储水桶、滴管、水泵等附属设施）。项目建成后形成的资产归村集体所有，由村集体负责管理运营，所得收益用于村级公益事业等。</t>
  </si>
  <si>
    <t>推动农村土地有序流转，加快产业结构优化调整，扩大设施农业规模，提高土地利用率和产出率，增加农户收益。</t>
  </si>
  <si>
    <t>项目建成后形成的资产归村集体所有，由村集体负责管理运营，所得收益用于村级公益事业等。</t>
  </si>
  <si>
    <t>临夏县易地扶贫搬迁后续产业培育现代丝路寒旱农业日光温室建设项目</t>
  </si>
  <si>
    <t>续建</t>
  </si>
  <si>
    <t>2020.9-2022.6</t>
  </si>
  <si>
    <t>尹集镇、刁祁镇</t>
  </si>
  <si>
    <t>在临夏县尹集镇新兴村、新寨村、大滩涧村，刁祁镇龙泉村建设砖墙全钢骨架高效节能日光温室534座等；同时配套建设农田水利工程1套、供配电工程1套、场内供水工程1套、田间道路工程13.2km。项目建成后财政投资产权归村集体所有，通过返租倒包、自主经营、集中经营等多种方式对脱贫户进行产业扶持，并承担相应后期维护和经营成本费用，享有使用权和收益权。总投资2.035亿元，本次解决1000万元。</t>
  </si>
  <si>
    <t>提升产业结构调整服务能力，促进设施农业发展，有效解决易地搬迁户后续产业发展问题。</t>
  </si>
  <si>
    <t>项目建成后财政投资产权归村集体所有，通过返租倒包、自主经营、集中经营等多种方式对脱贫户进行产业扶持，并承担相应后期维护和经营成本费用，享有使用权和收益权。</t>
  </si>
  <si>
    <t>农业技术推广中心</t>
  </si>
  <si>
    <t>郭占忠</t>
  </si>
  <si>
    <t>临县农发[2020]251号</t>
  </si>
  <si>
    <t>临夏县2022年农村综合性改革试点试验设施蔬菜建设项目</t>
  </si>
  <si>
    <t>土桥镇、北塬镇、先锋乡、桥寺乡、安家坡乡</t>
  </si>
  <si>
    <t>在试点试验区发展设施农业，新建长40m、跨度8m的钢架大棚300座；配套棚膜、灌溉系统一套（包含储水桶、滴管、水泵等附属设施）。项目建成后形成的资产归村集体所有，由村集体负责管理运营，所得收益用于村级公益事业等。</t>
  </si>
  <si>
    <t>推动农村土地有序流转，加快产业结构优化调整，扩大设施农业规模，提高土地利用率和产出率，可解决周边100户农户就业问题，增加农户收益，户均年收入1万元以上。</t>
  </si>
  <si>
    <t>可解决周边100户农户就业问题，增加农户收益，户均年收入1万元以上。</t>
  </si>
  <si>
    <t>甘财农[2021]75号</t>
  </si>
  <si>
    <t>产业结构调整特色农业产业基地建设项目</t>
  </si>
  <si>
    <t>投资2200万元，结合农业产业结构调整，在试点试验区内依托企业、合作社等新型经营主体，集中规模流转土地，建立特色农业产业基地，大力发展食用菌（2000元/亩）、蔬菜、西瓜、花卉（700元/亩）等主导产业，提高土地产出率；对新型经营主体经营、土地流转、规模化生产等农业企业、农民专业合作社和家庭农场按照“先建后补、以奖代补”的方式进行奖补扶持，建成产业基地3万亩。</t>
  </si>
  <si>
    <t>中央和省级农村综合改革资金甘财农[2021]132号</t>
  </si>
  <si>
    <t>推动全县土地规模流转力度，有效提高土地的规模化经营，助推产业结构调整，有效解放劳动力，为产业规模化、集约化发展奠定良好基础。每亩产值达1万元以上，土地流转农户在得到地租收益的同时能够就地就近就业，实现企业与农户双赢。</t>
  </si>
  <si>
    <t>对新型经营主体经营、土地流转、规模化生产等农业企业、农民专业合作社和家庭农场按照“先建后补、以奖代补”的方式进行奖补扶持。</t>
  </si>
  <si>
    <t>中央和省级农村综合改革</t>
  </si>
  <si>
    <t>临夏县林下经济及庭院经济建设项目</t>
  </si>
  <si>
    <t>2021.8-2022.10</t>
  </si>
  <si>
    <t>北塬镇上石、前石、崔家村，先锋乡丁韩、前韩、鳌头、徐马村，桥寺乡冯唐、大梁、尕金、大刘、江川村，土桥镇尹王、曾家、曹家村，安家坡乡中寨、史娄、北小塬村等</t>
  </si>
  <si>
    <t>投资250万元，在北塬镇、先锋乡、桥寺乡、土桥镇、安家坡乡实施林下经济及庭院经济建设项目，其中种植萝卜4410亩，种植辣椒、茄子、西兰花、菜花、胡萝卜等蔬菜1000亩，种植南瓜3万株。</t>
  </si>
  <si>
    <t>加快产业结构调整步伐，提高土地利用率和产出率，进一步提高产量产值，增加农民收入。</t>
  </si>
  <si>
    <t>按照每亩1000元标准对种植农户、合作社进行补助，提高土地利用率和产出率，进一步提高产量产值，增加农民收入。</t>
  </si>
  <si>
    <t>第二批中央衔接资金甘财振兴[2022]9号</t>
  </si>
  <si>
    <t>临县府纪[2021]27号</t>
  </si>
  <si>
    <t>临夏县2022年庭院经济及采摘观光农业示范推广项目</t>
  </si>
  <si>
    <t>2022.1-2022.10</t>
  </si>
  <si>
    <t>漠泥沟乡姬家、阳洼、台塔村，麻尼寺沟乡关滩、韩门、中路、寺坡村，刁祁镇围场、大沟、龙泉、铁家村，路盘乡联丰、刘家山、牟家村，榆林乡联合、夏湾、东沟村，黄泥湾镇鲁家、王家、五一、振华村，营滩乡小沟、朱沟、标山村，掌子沟乡曹家坡、中光、关巴村，南塬乡陈黄、谢家坡、张王、韩沟村，河西乡何家、尕庄、大庄村，韩集镇双城、姚川、磨川村，井沟乡大路、马家、西南庄、何王村，马集镇新农、关门、寨子村，红台乡姚何、卢庄、王堡、三大湾村，民主乡五星、民丰、明光村，坡头乡寨子、坡头、塬堡村，莲花镇贾家、鲁家村等</t>
  </si>
  <si>
    <t>在北塬片区及五大流域乡镇示范推广庭院经济及沿路沿线打造观光采摘农业，其中示范种植辣椒500亩、西兰花500亩、菜花500亩、茄子200亩、樱桃番茄100亩，共计1800亩；种植胡萝卜5000亩；种植南瓜5万株。</t>
  </si>
  <si>
    <t>提高土地利用率和产出率，进一步提高产量产值，增加农民收入。</t>
  </si>
  <si>
    <t>临县府纪[2022]1号</t>
  </si>
  <si>
    <t>2022年高原夏菜基地建设奖补项目</t>
  </si>
  <si>
    <t>土桥镇、北塬镇、先锋乡、桥寺乡、安家坡乡、新集镇、尹集镇、刁祁镇等</t>
  </si>
  <si>
    <t>投资2000万元，对全县范围内发展高原夏菜产业集中连片种植15亩以上的农业企业、农民专业合作社和家庭农场按照“先建后补、以奖代补”的方式进行奖补扶持，2022计划种植高原夏菜5万亩，每亩奖补400元。本次解决842.32万元。</t>
  </si>
  <si>
    <t>第一批中央衔接资金甘财扶贫[2021]26号</t>
  </si>
  <si>
    <t>调整优化种植产业结构，对农业企业、农民专业合作社和家庭农场按照“先建后补、以奖代补”的方式进行奖补扶持，发展壮大高原夏菜产业，增加群众收入。</t>
  </si>
  <si>
    <t>对农业企业、农民专业合作社和家庭农场按照“先建后补、以奖代补”的方式进行奖补扶持，发展壮大高原夏菜产业，增加群众收入。</t>
  </si>
  <si>
    <t>2022年食用菌基地建设奖补项目</t>
  </si>
  <si>
    <t>土桥镇、北塬镇、先锋乡、桥寺乡、安家坡乡、漫路乡、尹集镇新发村，刁祁镇友好、围场村，营滩乡小沟村，新集镇寺湾村，麻尼寺沟乡卧龙沟村等等</t>
  </si>
  <si>
    <t>投资780万元，对全县范围内发展食用菌产业集中连片种植15亩以上的农业企业、农民专业合作社和家庭农场按照“先建后补、以奖代补”的方式进行奖补扶持，2022年计划种植食用菌0.4万亩，其中赤松茸、羊肚菌种植3800亩，2022年当年集中连片种植15亩以上，每亩奖补2000元；平菇、香菇等种植200亩，2022年集中连片种植15亩以上，每亩奖补1000元。本次解决550万元。</t>
  </si>
  <si>
    <t>优化种植结构，对农业企业、农民专业合作社和家庭农场按照“先建后补、以奖代补”的方式进行奖补扶持，推动农业产业发展，持续增加群众收入。</t>
  </si>
  <si>
    <t>对农业企业、农民专业合作社和家庭农场按照“先建后补、以奖代补”的方式进行奖补扶持，推动农业产业发展，持续增加群众收入。</t>
  </si>
  <si>
    <t>临县府纪[2021]14号</t>
  </si>
  <si>
    <t>2022年中药材基地建设奖补项目</t>
  </si>
  <si>
    <t>掌子沟乡、漫路乡等乡镇</t>
  </si>
  <si>
    <t>投资101.04万元，在掌子沟乡、漫路乡等乡镇范围内发展当归、党参、柴胡、牡丹、芍药等中药材产业集中连片当年种植15亩以上的农业企业、农民专业合作社和家庭农场按照“先建后补、以奖代补”的方式进行奖补扶持，共计0.33万亩，每亩奖补300元。</t>
  </si>
  <si>
    <t>提高中药材标准化生产水平和经济效益，发展当归、党参、柴胡、牡丹、芍药等中药材产业集中连片当年种植15亩以上的农业企业、农民专业合作社和家庭农场按照“先建后补、以奖代补”的方式进行奖补扶持，促进产业结构调整。</t>
  </si>
  <si>
    <t>发展当归、党参、柴胡、牡丹、芍药等中药材产业集中连片当年种植15亩以上的农业企业、农民专业合作社和家庭农场按照“先建后补、以奖代补”的方式进行奖补扶持</t>
  </si>
  <si>
    <t>5.绿色生产技术推广及科技支撑</t>
  </si>
  <si>
    <t>临夏县2022年双低杂交油菜示范推广项目</t>
  </si>
  <si>
    <t>临夏县</t>
  </si>
  <si>
    <t>投资176万元，在马集镇、韩集镇、麻尼寺沟乡、漠泥沟乡等全县范围内采购发放双低杂交油菜良种8万袋，每袋22.5元，种植双低杂交油菜4万亩，每亩补助45元。</t>
  </si>
  <si>
    <t>通过示范推广双低杂交，普及高产高效栽培技术、实现油菜种植的规模化、标准化生产，提高油菜种植产量和产品质量，促进农民稳定增收。</t>
  </si>
  <si>
    <t>6.新型经营主体培育</t>
  </si>
  <si>
    <t>7.农产品加工、储藏</t>
  </si>
  <si>
    <t>临夏县路盘乡马铃薯通风式储存库建设项目</t>
  </si>
  <si>
    <t>2022.5-2022.11</t>
  </si>
  <si>
    <t>路盘乡大杨家村</t>
  </si>
  <si>
    <t>投资169.8万元，在大杨家村新建380平方米的单层半地下室马铃薯储存库一座。项目建成后形成的资产归村集体所有，由村集体负责管理运营，所得收益用于村级公益事业等。本次解决147万元。</t>
  </si>
  <si>
    <t>增强洋芋储藏保鲜能力，通过反季节销售增加群众收入。</t>
  </si>
  <si>
    <t>延长洋芋储存时间，反季节销售增加群众收入。</t>
  </si>
  <si>
    <t>路盘乡</t>
  </si>
  <si>
    <t>高秀芳</t>
  </si>
  <si>
    <t>临县发改[2022]210号</t>
  </si>
  <si>
    <t>临夏县2022年农产品产地冷藏保鲜设施建设项目</t>
  </si>
  <si>
    <t>黄泥湾、安家坡、尹集、莲花、漫路、井沟、坡头、北塬镇8个乡镇</t>
  </si>
  <si>
    <t>在黄泥湾、安家坡、尹集、莲花、漫路、井沟、坡头、北塬镇8个发展高原夏菜、设施蔬菜、食用菌、牛、羊等特色种养产业的农民专业合作社或者家庭农场，通过主体申请，县级审核相关资料，建设主体自行建设农产品产地冷藏保鲜设施（机械冷库）10座，库容27500立方米以上，储藏能力达5500吨以上，建成通过验收后，进行奖补。具体奖补标准为：机械冷库5立方米容积折合1吨储藏能力，新建100吨储藏能力补助资金12万元，每增加100吨储藏能力增加补助资金10万元，单个建设主体最高补助资金不超过100万元。</t>
  </si>
  <si>
    <t>加强农产品产地冷藏保鲜设施建设，从源头加快解决农产品出村进城“最初一公里”问题，增强农产品储藏保鲜能力</t>
  </si>
  <si>
    <t>通过务工，冷链运输等方式建立利益联结机制，增加农产品附加值，延长产业链，实现农业增效，农民增收。</t>
  </si>
  <si>
    <t>临州农领办发[2022]11号</t>
  </si>
  <si>
    <t>8.品牌培育与产销对接</t>
  </si>
  <si>
    <t>2022年临夏县农产品“三品一标”认证和“甘味”品牌认定奖补项目</t>
  </si>
  <si>
    <t>2022年认定绿色食品8个、“甘味”品牌1个，其中绿色食品每个奖励0.5万元、“甘味”品牌每个奖励5万元。</t>
  </si>
  <si>
    <t>切实提高我县农产品质量档次和产品知名度，发挥品牌效应，增强市场竞争力。</t>
  </si>
  <si>
    <t>县委办发[2022]11号</t>
  </si>
  <si>
    <t>9.农机具购置补贴&lt;国家农机具购置补贴名录外的农机具&gt;</t>
  </si>
  <si>
    <t>10.林果产业</t>
  </si>
  <si>
    <t>11.社会化服务体系建设</t>
  </si>
  <si>
    <t>12.农村综合改革（1）-产业发展&lt;含村集体经济等&gt;</t>
  </si>
  <si>
    <t>临夏县村集体经济补助发展（济临东西协作）项目</t>
  </si>
  <si>
    <t>投资9900万元，给全县23个乡镇198个行政村每村补助村集体经济发展资金50万元，用于发展壮大村集体经济。</t>
  </si>
  <si>
    <t>发展壮大村集体经济，改善基础设施配套条件，提高区域整体服务功能，提高服务水平，带动脱贫户发展产业，吸纳当地劳动力，提供就业机会，年增加集体经济收入3万元以上。</t>
  </si>
  <si>
    <t>财政投资形成资产归村集体所有，各村以集体经济组织自主经营，或选择托管、保本入股等方式发展集体经济，发挥资金应有的作用，根据投资协议书，村产业扶持合作社将每年不低于投资额6%的保低收益，于每年11月底上缴村委会，原则上50%提取公积金，用于扩大再生产，不断壮大集体经济；20%提取公益金用于改善民生、困难群众救助；20%发展村级公益事业；10%补充村组织运转经费；有条件的村经乡镇党委研究同意后，可以向农户进行收益分配。</t>
  </si>
  <si>
    <t>临县振领发[2022]1号
临县振领发[2022]2号</t>
  </si>
  <si>
    <t>贫困村集体经济发展补助项目</t>
  </si>
  <si>
    <t>韩集镇上阴洼村、漠泥沟乡台塔村等全县115个脱贫村和红台乡新城集、南塬乡江家寨、刁祁镇友好等3个一般村</t>
  </si>
  <si>
    <t>对全县115个脱贫村和红台乡新城集、南塬乡江家寨、刁祁镇友好等3个贫困人口多、集体经济弱的村每个村落实村集体经济发展补助资金50万元，合计5900万元。资金属性归村集体所有，各村可以开展集体经济组织自主经营，也可以选择托管、保本入股等方式发展集体经济，重点从资产经营型、资源开发型、产业带动型、资金投入型、服务创收型、多元合作型、项目推动型、主体助推型等8个方面着手，发挥资金应有的作用，根据投资协议书，村产业扶持合作社将每年不低于投资额6%的保低收益，于每年11月底上缴村委会，原则上50%提取公积金，用于扩大再生产，不断壮大集体经济；20%提取公益金用于改善民生、困难群众救助；20%发展村级公益事业；10%补充村组织运转经费；有条件的村经乡镇党委研究同意后，可以向农户进行收益分配。</t>
  </si>
  <si>
    <t>（1）</t>
  </si>
  <si>
    <t>刁祁镇脱贫村集体经济发展补助项目</t>
  </si>
  <si>
    <t>刁祁镇</t>
  </si>
  <si>
    <t>多麻村、杨庄村、大沟村、围场村、铁家村、兰达村、多支巴村、友好村8个村每个村落实村集体经济发展补助资金50万元。</t>
  </si>
  <si>
    <t>财政投资形成资产归村集体所有，选择托管、保本入股方式发展集体经济，不断壮大集体经济，向农户进行收益分配。</t>
  </si>
  <si>
    <t>马穆洒</t>
  </si>
  <si>
    <t>临县振领发[2022]2号</t>
  </si>
  <si>
    <t>（2）</t>
  </si>
  <si>
    <t>韩集镇脱贫村集体经济发展补助项目</t>
  </si>
  <si>
    <t>韩集镇</t>
  </si>
  <si>
    <t>沙楞沟村、阳洼山村、下阴洼村、上阴洼村4个村每个村落实村集体经济发展补助资金50万元。</t>
  </si>
  <si>
    <t>王国海</t>
  </si>
  <si>
    <t>（3）</t>
  </si>
  <si>
    <t>红台乡脱贫村集体经济发展补助项目</t>
  </si>
  <si>
    <t>红台乡</t>
  </si>
  <si>
    <t>王堡村、拦坪村、马家沟村、姚何村、三大湾村、新城集村6个村每个村落实村集体经济发展补助资金50万元。</t>
  </si>
  <si>
    <t>何克诚</t>
  </si>
  <si>
    <t>（4）</t>
  </si>
  <si>
    <t>黄泥湾镇脱贫村集体经济发展补助项目</t>
  </si>
  <si>
    <t>黄泥湾镇</t>
  </si>
  <si>
    <t>阴山村、黄泥湾村2个村每个村落实村集体经济发展补助资金50万元。</t>
  </si>
  <si>
    <t>马自明</t>
  </si>
  <si>
    <t>（5）</t>
  </si>
  <si>
    <t>井沟乡脱贫村集体经济发展补助项目</t>
  </si>
  <si>
    <t>井沟乡</t>
  </si>
  <si>
    <t>井沟村、马家村、白杨树村、何王村、大路村、谢家村、芦家岭村、张家沟村、大塬顶村、崖头村、西南庄村、红土坡村、果园山村13个村每个村落实村集体经济发展补助资金50万元。</t>
  </si>
  <si>
    <t>拜志亨</t>
  </si>
  <si>
    <t>（6）</t>
  </si>
  <si>
    <t>路盘乡脱贫村集体经济发展补助项目</t>
  </si>
  <si>
    <t>联丰村、牟家村、永胜村、刘家山村、大杨家村5个村每个村落实村集体经济发展补助资金50万元。</t>
  </si>
  <si>
    <t>（7）</t>
  </si>
  <si>
    <t>麻尼寺沟乡脱贫村集体经济发展补助项目</t>
  </si>
  <si>
    <t>麻尼寺沟乡</t>
  </si>
  <si>
    <t>赵家村、中路村、关滩村、韩门村、寺庄村、郭东山村、大坪村、马角岭村、寺沟村、寺坡村、唐尕村、卧龙沟村、扎麻村13个个村每个村落实村集体经济发展补助资金50万元。</t>
  </si>
  <si>
    <t>卢斌</t>
  </si>
  <si>
    <t>（8）</t>
  </si>
  <si>
    <t>马集镇脱贫村集体经济发展补助项目</t>
  </si>
  <si>
    <t>马集镇</t>
  </si>
  <si>
    <t>长坡沿村、柴墩岭村、寨子村、庙山村、新农村、多木寺村6个村每个村落实村集体经济发展补助资金50万元。</t>
  </si>
  <si>
    <t>马林</t>
  </si>
  <si>
    <t>（9）</t>
  </si>
  <si>
    <t>漫路乡脱贫村集体经济发展补助项目</t>
  </si>
  <si>
    <t>漫路乡</t>
  </si>
  <si>
    <t>唐家外村、龙虎湾村、红泥泉村、高家沟村、漫路村、麻莲村、小岭村、小沟门村、牟家河村、单岭村、张家湾村11个村每个村落实村集体经济发展补助资金50万元。</t>
  </si>
  <si>
    <t>何忠生</t>
  </si>
  <si>
    <t>（10）</t>
  </si>
  <si>
    <t>民主乡脱贫村集体经济发展补助项目</t>
  </si>
  <si>
    <t>民主乡</t>
  </si>
  <si>
    <t>五星村、民丰村、邓家村、尹家湾村、孙家坪村、明光村6个村每个村落实村集体经济发展补助资金50万元。</t>
  </si>
  <si>
    <t>王永鹏</t>
  </si>
  <si>
    <t>（11）</t>
  </si>
  <si>
    <t>漠泥沟乡脱贫村集体经济发展补助项目</t>
  </si>
  <si>
    <t>漠泥沟乡</t>
  </si>
  <si>
    <t>阳洼村、何家村、台塔村、前川村、大庄村、姬家村6个村每个村落实村集体经济发展补助资金50万元。</t>
  </si>
  <si>
    <t>韩国义</t>
  </si>
  <si>
    <t>（12）</t>
  </si>
  <si>
    <t>南塬乡脱贫村集体经济发展补助项目</t>
  </si>
  <si>
    <t>南塬乡</t>
  </si>
  <si>
    <t>贾家沟村、定坪村、源泉村、韩沟村、江家寨村5个村每个村落实村集体经济发展补助资金50万元。</t>
  </si>
  <si>
    <t>张作亭</t>
  </si>
  <si>
    <t>（13）</t>
  </si>
  <si>
    <t>坡头乡脱贫村集体经济发展补助项目</t>
  </si>
  <si>
    <t>坡头乡</t>
  </si>
  <si>
    <t>冉坪村1个村落实村集体经济发展补助资金50万元。</t>
  </si>
  <si>
    <t>常启海</t>
  </si>
  <si>
    <t>（14）</t>
  </si>
  <si>
    <t>新集镇脱贫村集体经济发展补助项目</t>
  </si>
  <si>
    <t>新集镇</t>
  </si>
  <si>
    <t>苏山村、赵牌村2个村每个村落实村集体经济发展补助资金50万元。</t>
  </si>
  <si>
    <t>戴旭东</t>
  </si>
  <si>
    <t>（15）</t>
  </si>
  <si>
    <t>尹集镇脱贫村集体经济发展补助项目</t>
  </si>
  <si>
    <t>尹集镇</t>
  </si>
  <si>
    <t>新寨村、卡家滩村、老虎山村、大滩村、大滩涧村、新发村、新兴村7个村每个村落实村集体经济发展补助资金50万元。</t>
  </si>
  <si>
    <t>浦兴岳</t>
  </si>
  <si>
    <t>（16）</t>
  </si>
  <si>
    <t>营滩乡脱贫村集体经济发展补助项目</t>
  </si>
  <si>
    <t>营滩乡</t>
  </si>
  <si>
    <t>砂泥锅村、大荒地村、标山村、右旗村、小沟村、营滩村、朱沟村、龙卧村8个村每个村落实村集体经济发展补助资金50万元。</t>
  </si>
  <si>
    <t>马丰金</t>
  </si>
  <si>
    <t>（17）</t>
  </si>
  <si>
    <t>榆林乡脱贫村集体经济发展补助项目</t>
  </si>
  <si>
    <t>榆林乡</t>
  </si>
  <si>
    <t>榆林村、联合村、夏湾村、全家岭村、窑湾村、榆丰村、榆河村、东沟村8个村每个村落实村集体经济发展补助资金50万元。</t>
  </si>
  <si>
    <t>邱伯云</t>
  </si>
  <si>
    <t>（18）</t>
  </si>
  <si>
    <t>掌子沟乡脱贫村集体经济发展补助项目</t>
  </si>
  <si>
    <t>掌子沟乡</t>
  </si>
  <si>
    <t>白土窑村、中光村、达沙村、曹家坡、王家湾村、尕巴山村、关巴村7个村每个村落实村集体经济发展补助资金50万元。</t>
  </si>
  <si>
    <t>马玉山</t>
  </si>
  <si>
    <t>有脱贫人口的村集体经济发展补助项目</t>
  </si>
  <si>
    <t>土桥镇侯段村、莲花镇莲城村等全县80个有贫困人口的一般村</t>
  </si>
  <si>
    <t>对全县有贫困人口的80个村每村落实村集体经济发展补助资金50万元，合计4000万元。资金属性归村集体所有，各村可以开展集体经济组织自主经营，也可以选择托管、保本入股等方式发展集体经济，重点从资产经营型、资源开发型、产业带动型、资金投入型、服务创收型、多元合作型、项目推动型、主体助推型等8个方面着手，发挥资金应有的作用，根据投资协议书，村产业扶持合作社将每年不低于投资额6%的保低收益，于每年11月底上缴村委会，原则上50%提取公积金，用于扩大再生产，不断壮大集体经济；20%提取公益金用于改善民生、困难群众救助；20%发展村级公益事业；10%补充村组织运转经费；有条件的村经乡镇党委研究同意后，可以向农户进行收益分配。</t>
  </si>
  <si>
    <t>安家坡乡村集体经济发展补助项目</t>
  </si>
  <si>
    <t>安家坡乡</t>
  </si>
  <si>
    <t>中寨村、史娄村、安家坡村、北小塬村4个村每个村落实村集体经济发展补助资金50万元。</t>
  </si>
  <si>
    <t>马明武</t>
  </si>
  <si>
    <t>北塬镇村集体经济发展补助项目</t>
  </si>
  <si>
    <t>北塬镇</t>
  </si>
  <si>
    <t>上石村、松树村、前石村、朱潘村、堡子村、娄高祁村6个村每个村落实村集体经济发展补助资金50万元。</t>
  </si>
  <si>
    <t>曹孝文</t>
  </si>
  <si>
    <t>刁祁镇村集体经济发展补助项目</t>
  </si>
  <si>
    <t>龙泉村、转咀村、癿尕村、尕沟村4个村每个村落实村集体经济发展补助资金50万元。</t>
  </si>
  <si>
    <t>韩集镇村集体经济发展补助项目</t>
  </si>
  <si>
    <t>双城村、姚川村、磨川村、韩集村4个村每个村落实村集体经济发展补助资金50万元。</t>
  </si>
  <si>
    <t>河西乡村集体经济发展补助项目</t>
  </si>
  <si>
    <t>河西乡</t>
  </si>
  <si>
    <t>桥窝村、何家村、张家村、马家村、尕庄村、大庄村、杨家村、常家村、李家村、塔张村10个村每个村落实村集体经济发展补助资金50万元。</t>
  </si>
  <si>
    <t>王文杰</t>
  </si>
  <si>
    <t>红台乡村集体经济发展补助项目</t>
  </si>
  <si>
    <t>红水沟村、卢庄村、陈姚村、卜家台村4个村每个村落实村集体经济发展补助资金50万元。</t>
  </si>
  <si>
    <t>黄泥湾镇村集体经济发展补助项目</t>
  </si>
  <si>
    <t>振华村、郭吴村、十五里铺村、红崖村、程家川村、五一村、王家村、鲁家村8个村每个村落实村集体经济发展补助资金50万元。</t>
  </si>
  <si>
    <t>莲花镇村集体经济发展补助项目</t>
  </si>
  <si>
    <t>莲花镇</t>
  </si>
  <si>
    <t>莲城村、焦张村、鲁家村、贾家村、曙光村5个村每个村落实村集体经济发展补助资金50万元。</t>
  </si>
  <si>
    <t>马学军</t>
  </si>
  <si>
    <t>马集镇村集体经济发展补助项目</t>
  </si>
  <si>
    <t>马集村、关门村、杨台村3个村每个村落实村集体经济发展补助资金50万元。</t>
  </si>
  <si>
    <t>漫路乡村集体经济发展补助项目</t>
  </si>
  <si>
    <t>周家岭村1个村落实村集体经济发展补助资金50万元。</t>
  </si>
  <si>
    <t>民主乡村集体经济发展补助项目</t>
  </si>
  <si>
    <t>李家坪村1个村落实村集体经济发展补助资金50万元。</t>
  </si>
  <si>
    <t>南塬乡村集体经济发展补助项目</t>
  </si>
  <si>
    <t>尕塬村、张河西村、谢家坡村、陈黄村、张王村、小寨村6个村每个村落实村集体经济发展补助资金50万元。</t>
  </si>
  <si>
    <t>坡头乡村集体经济发展补助项目</t>
  </si>
  <si>
    <t>塬堡村、寨子村、坡头村、冯魏村4个村每个村落实村集体经济发展补助资金50万元。</t>
  </si>
  <si>
    <t>桥寺乡村集体经济发展补助项目</t>
  </si>
  <si>
    <t>桥寺乡</t>
  </si>
  <si>
    <t>大刘村、大梁村、江川村、周家寺村、朱墩村、新庄窠村、尕金村、冯唐村8个村每个村落实村集体经济发展补助资金50万元。</t>
  </si>
  <si>
    <t>候占斌</t>
  </si>
  <si>
    <t>新集镇村集体经济发展补助项目</t>
  </si>
  <si>
    <t>赵山村、寺湾村、杨坪村、峡塘村、新集村、古城村6个村每个村落实村集体经济发展补助资金50万元。</t>
  </si>
  <si>
    <t>尹集镇村集体经济发展补助项目</t>
  </si>
  <si>
    <t>咀头村、尹集村、麻莲滩村、涧上村、韩赵家村、马九川村6个村每个村落实村集体经济发展补助资金50万元。</t>
  </si>
  <si>
    <t>13.其他</t>
  </si>
  <si>
    <t>临夏县推进撂荒地复耕稳定粮食生产奖补项目</t>
  </si>
  <si>
    <t>2022.4-2022.10</t>
  </si>
  <si>
    <t>投资60.96万元，根据《临夏县推进撂荒地复耕稳定粮食生产奖补方案》规定，对符合条件的5772.99亩整治撂荒地进行奖补。</t>
  </si>
  <si>
    <t>统筹利用撂荒地，促进农业生产发展，做到应种尽种、不留空白。</t>
  </si>
  <si>
    <t>临县府办发[2022]26号</t>
  </si>
  <si>
    <t>临夏县南塬乡小寨村、张王村农业产业土地治理改善项目</t>
  </si>
  <si>
    <t>2022.5-2022.12</t>
  </si>
  <si>
    <t>南塬乡小寨村、张王村</t>
  </si>
  <si>
    <t>投资108万元，对临夏县南塬乡小寨村、张王村1290亩农业产业土地进行治理改善。</t>
  </si>
  <si>
    <t>有效改善项目区的基础设施和生产条件，提升土地利用率和农业生产效率。</t>
  </si>
  <si>
    <t>进一步改善当地农业生产条件，提高粮食生产水平，增加群众收入。</t>
  </si>
  <si>
    <t>县政府第11次常务会议纪要</t>
  </si>
  <si>
    <t>14.配套基础设施（明确具体产业类型）</t>
  </si>
  <si>
    <t>2022年先锋乡乡村建设示范村高原夏菜产业道路建设项目</t>
  </si>
  <si>
    <t>先锋乡</t>
  </si>
  <si>
    <t>维修改造水毁高原夏菜产业道路6.45公里，配套建设排水及灌溉渠道22.824公里，设置安全标识牌324个，安装照明设施205盏。</t>
  </si>
  <si>
    <t>改善高原夏菜产业发展及农产品产销运输通道通行条件，进一步培育壮大产业发展规模，提升产业经济效益。</t>
  </si>
  <si>
    <t>乡村振兴局</t>
  </si>
  <si>
    <t>宋永忠</t>
  </si>
  <si>
    <t>董永存</t>
  </si>
  <si>
    <t>井沟乡2022年高原蔬菜产业道路维修改造项目</t>
  </si>
  <si>
    <t>井沟乡大塬顶、果园山、西南庄、马家、张家沟、红土坡、谢家、崖头、大路、芦家岭村等</t>
  </si>
  <si>
    <r>
      <rPr>
        <sz val="11"/>
        <rFont val="楷体"/>
        <charset val="134"/>
      </rPr>
      <t>投资313万元，在井沟乡大塬顶、果园山、西南庄村等实施高原蔬菜产业道路维修改造项目，主要建设内容为41处隐患点填埋土方27091m</t>
    </r>
    <r>
      <rPr>
        <sz val="11"/>
        <rFont val="宋体"/>
        <charset val="134"/>
      </rPr>
      <t>³</t>
    </r>
    <r>
      <rPr>
        <sz val="11"/>
        <rFont val="楷体"/>
        <charset val="134"/>
      </rPr>
      <t>，C20现浇混凝土边沟279m，新建1-0.75m钢壁波纹管涵、1-2×2m混凝土盖板涵洞2道，18cm厚水泥混凝土面层4363.1㎡。本次解决273万元。</t>
    </r>
  </si>
  <si>
    <t>改善高原蔬菜产业发展及农产品产销运输通道通行条件，进一步培育壮大产业发展规模，提升产业经济效益。</t>
  </si>
  <si>
    <t>交通局</t>
  </si>
  <si>
    <t>李汉泽</t>
  </si>
  <si>
    <t>临县发改[2022]154号</t>
  </si>
  <si>
    <t>临夏县2022年自然村（组）产业道路建设项目</t>
  </si>
  <si>
    <t>投资9513.95万元，在全县23个乡镇实施自然村（组）产业道路129.8公里，项目建成后形成的资产归村集体所有。本次解决5159万元。</t>
  </si>
  <si>
    <t>改善村组产业发展及农产品产销运输通道通行条件，进一步培育壮大产业发展规模，提升产业经济效益。</t>
  </si>
  <si>
    <t>临县发改[2022]96号
临县发改[2022]97号
临县发改[2022]98号
临县发改[2022]132号</t>
  </si>
  <si>
    <t>尹集镇设施蔬菜、肉牛、肉羊产业道路建设项目</t>
  </si>
  <si>
    <t>尹集镇马九川村、麻莲滩村、韩赵家村、卡家滩村、咀头村、大滩涧村、新寨村、新兴村</t>
  </si>
  <si>
    <t>尹集镇产业道路7.603公里，其中马九川村1.395公里、麻莲滩村2.494公里、韩赵家村0.419公里、卡家滩村0.494公里、咀头村0.548公里、大滩涧村1.395公里、新寨村1.308公里、新兴村0.25公里。</t>
  </si>
  <si>
    <t>井沟乡马铃薯、肉牛、肉羊产业道路建设项目</t>
  </si>
  <si>
    <t>井沟乡井沟村、红土坡村、张家沟村、白杨树村、大路村、何王村、大塬顶村、芦家岭村</t>
  </si>
  <si>
    <t>井沟乡产业道路8.247公里，其中井沟村0.653公里、红土坡村0.985公里、张家沟村0.73公里、白杨树村1.161公里、大路村0.4公里、何王村1.703公里、大塬顶村1.892公里、芦家岭村0.633公里。</t>
  </si>
  <si>
    <t>民主乡马铃薯产业道路建设项目</t>
  </si>
  <si>
    <t>民主乡五星村、明光村、尹家湾村、孙家坪村、邓家村</t>
  </si>
  <si>
    <t>民主乡产业道路4.647公里，其中五星村0.614公里、明光村0.596公里、尹家湾村0.096公里、孙家坪村2.892公里、邓家村0.449公里。</t>
  </si>
  <si>
    <t>路盘乡马铃薯产业道路建设项目</t>
  </si>
  <si>
    <t>路盘乡永胜村、牟家村、刘家山村、联丰村</t>
  </si>
  <si>
    <t>路盘乡产业道路1.717公里，其中永胜村0.629公里、牟家村0.978公里、刘家山村0.05公里、联丰村0.06公里</t>
  </si>
  <si>
    <t>新集镇高原蔬菜产业道路建设项目</t>
  </si>
  <si>
    <t>新集镇赵牌村、苗家村、古城村、苏山村、寺湾村、赵山村</t>
  </si>
  <si>
    <t>新集镇产业道路19.567公里，其中赵牌村4.89公里、苗家山村0.452公里、古城村2.27公里、苏山村5.353公里、寺湾村5.042公里、赵山村1.46公里。</t>
  </si>
  <si>
    <t>麻尼寺沟乡西瓜产业道路建设项目</t>
  </si>
  <si>
    <t>麻尼寺沟乡寺坡村、关滩村、寺沟村、大坪村、赵家村、寺庄村、马角岭村、唐尕村</t>
  </si>
  <si>
    <t>麻尼寺沟乡产业道路12.263公里，其中寺坡村2.327公里、关滩村5.605公里、寺沟村1.04公里、大坪村1.43公里、赵家村0.83公里、寺庄村1.031公里、马角岭村3.942公里、唐尕村0.16公里。</t>
  </si>
  <si>
    <t>河西乡林果产业道路建设项目</t>
  </si>
  <si>
    <t>河西乡塔张村、大庄村、桥窝村</t>
  </si>
  <si>
    <t>河西乡产业道路1.002公里，其中塔张村0.103公里、大庄村0.639公里、桥窝村0.28公里。</t>
  </si>
  <si>
    <t>南塬乡林果产业道路建设项目</t>
  </si>
  <si>
    <t>南塬乡小寨村、江家寨村</t>
  </si>
  <si>
    <t>南塬乡产业道路4.132公里，其中小寨村3.816公里、江家寨0.316公里。</t>
  </si>
  <si>
    <t>土桥镇高原蔬菜产业道路建设项目</t>
  </si>
  <si>
    <t>土桥镇候段村、重台塬村、大鲁村、曹家村、尹王村</t>
  </si>
  <si>
    <t>土桥镇产业道路3.809公里，其中候段村0.26公里、重台塬村1.57公里、大鲁村0.128公里、曹家村0.732公里、尹王村0.579公里。</t>
  </si>
  <si>
    <t>刁祁镇树莓，草莓产业道路建设项目</t>
  </si>
  <si>
    <t>刁祁镇龙泉村</t>
  </si>
  <si>
    <t>刁祁镇龙泉村树莓，草莓产业道路0.3公里。</t>
  </si>
  <si>
    <t>先锋乡乡村建设示范村高原夏菜产业道路建设项目</t>
  </si>
  <si>
    <t>先锋乡丁韩村、鳌头村、何堡村、前韩村、卢马村、徐马村、大徐村</t>
  </si>
  <si>
    <t>先锋乡产业道路3.761公里，其中丁韩村0.223公里、鳌头村0.17公里、何堡村1.1公里、前韩村0.16公里、卢马村0.63公里、徐马村0.635公里、大徐村0.355公里。</t>
  </si>
  <si>
    <t>临夏县东风灌区节水配套改造项目</t>
  </si>
  <si>
    <t>拆除重建供水干渠4.99km，拆除重建泄水渠3条，总长1875m,改造渠系建筑物92座，其中新建量水堰1座，拆除重建泄水口3座，电灌分水口4座，陡坡1座，支渠分水口25座，排洪桥4座，跨路桥涵18处；支渠渠系建筑物25座，均为新建量水堰，维修6座电灌工程，并更换相应机组设备，新增取水枢纽测控设施1套，渠道量测水设施26套，新增闸门自控设备25套。</t>
  </si>
  <si>
    <t>中央水利发展资金甘财农[2021]121号</t>
  </si>
  <si>
    <t>项目实施后，可使渠系水利用系数由现状的0.55提高到0.71，灌溉水利用系数由现状的0.53提高到0.63。通过完善灌区管理、量测、通讯及检测等设施，为提高灌区的管理手段和管理水平打下了良好的基础，对灌区的良性运行起到了积极的推动作用，从而提高粮食产量得到了，增加农民收入，对农村经济发展和农民致富起到促进作用。</t>
  </si>
  <si>
    <t>。通过完善灌区管理、量测、通讯及检测等设施，为提高灌区的管理手段和管理水平打下了良好的基础，对灌区的良性运行起到了积极的推动作用，从而提高粮食产量得到了，增加农民收入，对农村经济发展和农民致富起到促进作用。</t>
  </si>
  <si>
    <t>水务局</t>
  </si>
  <si>
    <t>唐艰</t>
  </si>
  <si>
    <t>临县水务发[2021]21号</t>
  </si>
  <si>
    <t>临夏县南塬乡张王村农业产业灌溉提灌维修改造项目</t>
  </si>
  <si>
    <t>2022.7-2022.11</t>
  </si>
  <si>
    <t>南塬乡张王村</t>
  </si>
  <si>
    <r>
      <rPr>
        <sz val="11"/>
        <rFont val="楷体"/>
        <charset val="134"/>
      </rPr>
      <t>实施临夏县南塬乡张王村农业产业灌溉提灌维修改造项目，主要建设内容为：一级泵站：（1）更换变压器原;(2)道路硬化，路面宽度3.5米，长110米；（3）渠道改造长度140米；（4）引水渠上2.5米宽盖板拆除后新做4米宽盖板；（5）更换止水板2个；（6）新建2座30立方米的蓄水池；（7）更换3套水泵；（8）泵站场地采用砼硬化285平方米；（9）新增电动葫芦及吊轨一套；（10）更换原有真空泵一台；（11）机房和值班室做屋面防水150平方米；（12）机房、值班室和围墙外面乳胶漆刷新面积500平方米；（13）新建500*500mm柜形砼排洪渠。
二级泵站：（1）更换水泵1套；（2）更换把住器1个；（3）更换真空泵2个；（4）更换止水闸阀2个；（5）更换空气开关2个；（6）拆除原有引水渠后新做砼渠道410m；（7）更换砼管道110m，管径DN400；（8）更换钢管180m，管径DN350；（9）新建10m</t>
    </r>
    <r>
      <rPr>
        <sz val="11"/>
        <rFont val="宋体"/>
        <charset val="134"/>
      </rPr>
      <t>³</t>
    </r>
    <r>
      <rPr>
        <sz val="11"/>
        <rFont val="楷体"/>
        <charset val="134"/>
      </rPr>
      <t>蓄水池；
三级泵站：（1）更换水泵及电机1套；（2）更换逆水阀2个；（3）更换闸阀2个；（4）更换钢管400m；（5）原U型渠拆除，；（6）更换启动器1套；（7）更换配电柜1套。</t>
    </r>
  </si>
  <si>
    <t>解决农业产业灌溉问题，优化产业发展基础设施条件，提高农作物产量。</t>
  </si>
  <si>
    <t>提高农业产量，增加群众收益。</t>
  </si>
  <si>
    <t>临县振领发[2022]25号</t>
  </si>
  <si>
    <t>临夏县南塬乡张河西村水漫滩及大庄农林特色产业灌溉尾水维修工程</t>
  </si>
  <si>
    <t>南塬乡张河西村</t>
  </si>
  <si>
    <r>
      <rPr>
        <sz val="11"/>
        <rFont val="楷体"/>
        <charset val="134"/>
      </rPr>
      <t>实施临夏县南塬乡张河西村水漫滩及大庄农林特色产业灌溉尾水维修工程，主要建设内容为：水漫滩社尾水维修工程：(1)新建砼路边排水渠55m,；(2)新建排水渠盖板；(3)新建1m</t>
    </r>
    <r>
      <rPr>
        <sz val="11"/>
        <rFont val="宋体"/>
        <charset val="134"/>
      </rPr>
      <t>³</t>
    </r>
    <r>
      <rPr>
        <sz val="11"/>
        <rFont val="楷体"/>
        <charset val="134"/>
      </rPr>
      <t>钢筋砼集水池；(4)新建排水钢管73m；(5)新建钢筋砼镇墩2座；(6)新建消能箱1座；(7)山体塌陷修整；(8)土方夯填1000m</t>
    </r>
    <r>
      <rPr>
        <sz val="11"/>
        <rFont val="宋体"/>
        <charset val="134"/>
      </rPr>
      <t>³</t>
    </r>
    <r>
      <rPr>
        <sz val="11"/>
        <rFont val="楷体"/>
        <charset val="134"/>
      </rPr>
      <t>；
大庄社尾水维修工程：（1）新建1m</t>
    </r>
    <r>
      <rPr>
        <sz val="11"/>
        <rFont val="宋体"/>
        <charset val="134"/>
      </rPr>
      <t>³</t>
    </r>
    <r>
      <rPr>
        <sz val="11"/>
        <rFont val="楷体"/>
        <charset val="134"/>
      </rPr>
      <t>钢筋砼集水池；（2）新建排水钢管145m；（3）新建钢筋砼镇墩3座；（4）新建消能箱1座；（5）山体塌陷修整，总方量45000m</t>
    </r>
    <r>
      <rPr>
        <sz val="11"/>
        <rFont val="宋体"/>
        <charset val="134"/>
      </rPr>
      <t>³</t>
    </r>
    <r>
      <rPr>
        <sz val="11"/>
        <rFont val="楷体"/>
        <charset val="134"/>
      </rPr>
      <t>；其他附属建筑物：（1）停车场硬化，硬化面积为660㎡；（2）砼路面恢复面积为93㎡；（3）新建砼栏杆92m；（4）新建U50砼渠道15m。</t>
    </r>
  </si>
  <si>
    <t>解决农林特色产业灌溉问题，优化产业发展基础设施条件，提高林业产量。</t>
  </si>
  <si>
    <t>提高林业产量，增加群众收益。</t>
  </si>
  <si>
    <t>临夏县南塬乡小寨村农业产业灌溉泵站维修改造及渠道衬砌工程</t>
  </si>
  <si>
    <t>2022.7-2022.10</t>
  </si>
  <si>
    <t>南塬乡小寨村</t>
  </si>
  <si>
    <t>实施临夏县南塬乡小寨村农业产业灌溉泵站维修改造及渠道衬砌工程，主要建设内容为：（一）新建各类渠道10206m： U60渠道300m，U50渠道2880m，U40渠道6340m，U30渠道686m。新建分水口26座：单向分水口24座，双向分水口2座。拆除重建DN400钢筋砼涵洞54m，拆除重建DN500钢筋砼涵洞116m，拆除重建DN600钢筋砼涵洞4m，新建陡坡16座。（二）一级泵站：新建上水管Dg150热轧无缝钢管（δ=8mm）250m，镇墩14个；更换水泵1台，电机1台。（三）二级泵站：拆除重建进水池1座；更换变压器1台；更换水泵2台，电机1台。（四）三级泵站：拆除重建进水池1座，新建出水池1座；更换变压器1台；更换水泵2台。（五）四级泵站：新建Dg219热轧无缝钢管（δ=8mm）30m；更换水泵2台，电机2台。</t>
  </si>
  <si>
    <t>临县水务发[2022]176号</t>
  </si>
  <si>
    <t>临夏县漠泥沟乡前川大庄村乡村农业产业发展安全隐患渠道建设项目</t>
  </si>
  <si>
    <t>2022.5-2022.9</t>
  </si>
  <si>
    <t>漠泥沟乡前川村、大庄村</t>
  </si>
  <si>
    <t>投资297.95万元，实施漠泥沟乡前川大庄村乡村农业产业发展安全隐患渠道建设项目5972米，其中前川村2133米，大庄村3839米。本次解决283万元。</t>
  </si>
  <si>
    <t>优化产业发展基础设施条件，加快经济发展。</t>
  </si>
  <si>
    <t>临县发改[2022]173号</t>
  </si>
  <si>
    <t>(二)养殖业</t>
  </si>
  <si>
    <t>临夏县2022年防止返贫监测对象产业奖补项目</t>
  </si>
  <si>
    <t>对全县范围内有意愿且具备产业发展条件，依靠种养产业的防止返贫监测户进行差异化奖补，每户最高不超过1万元。</t>
  </si>
  <si>
    <t>第一批中央衔接资金甘财扶贫[2021]26号第二批中央衔接资金甘财振兴[2022]9号</t>
  </si>
  <si>
    <t>通过“先建后补、以奖代补”的方式，鼓励未消除风险的监测对象多种多养，调整产业发展结构，扩大规模，实现稳定增收，提升内生动力。</t>
  </si>
  <si>
    <t>3.饲草产业</t>
  </si>
  <si>
    <t>临夏县2022年粮改饲项目</t>
  </si>
  <si>
    <t>2022.6-2022.12</t>
  </si>
  <si>
    <t>2022年完成粮改饲面积6.058万亩，生产优质饲草料18.17万吨，参照2022年粮改饲工作实施方案补助标准，按120元/亩的标准对规模养殖场（企业、合作社、家庭农场）等98个经营主体在收贮环节予以补助，总投资727万元。</t>
  </si>
  <si>
    <t>通过项目实施，饲喂全株青贮玉米，可提高饲料转化率，降低饲料消耗，节约饲料成本，缩短养殖周期，提升养殖效益;收储全株青贮玉米，不仅可以解决优质青绿饲料问题，还可以增加农民收入，并且节省农民收粮的时间和精力</t>
  </si>
  <si>
    <t>通过养殖企业、合作社流转土地种植玉米，收购农户种植的玉米，进行全贮饲料加工，同时吸纳当地剩余劳动力务工，增加收入。</t>
  </si>
  <si>
    <t>畜牧发展中心</t>
  </si>
  <si>
    <t>卢建春</t>
  </si>
  <si>
    <t>中央农业生产发展资金甘财农[2022]45号</t>
  </si>
  <si>
    <t>临夏县2022年新建青贮池窖奖补项目</t>
  </si>
  <si>
    <t>北塬镇前石、崔家、上石村，刁祁镇友好、转咀村，桥寺乡冯唐村，掌子沟乡王家湾村，马集镇关门村等14个乡镇</t>
  </si>
  <si>
    <r>
      <rPr>
        <sz val="11"/>
        <rFont val="楷体"/>
        <charset val="134"/>
      </rPr>
      <t>按照《临夏县2021年新建青贮池窖奖补实施方案》（县委办发〔2021〕56号）中分批建设5万立方米青贮池（窖）的要求，2022年计划对养殖企业（合作社、家庭农场）新建300m</t>
    </r>
    <r>
      <rPr>
        <sz val="11"/>
        <rFont val="宋体"/>
        <charset val="134"/>
      </rPr>
      <t>³</t>
    </r>
    <r>
      <rPr>
        <sz val="11"/>
        <rFont val="楷体"/>
        <charset val="134"/>
      </rPr>
      <t>以上的青贮池（窖）进行奖补，共新建青贮池（窖）1.5万m</t>
    </r>
    <r>
      <rPr>
        <sz val="11"/>
        <rFont val="宋体"/>
        <charset val="134"/>
      </rPr>
      <t>³</t>
    </r>
    <r>
      <rPr>
        <sz val="11"/>
        <rFont val="楷体"/>
        <charset val="134"/>
      </rPr>
      <t>以上，奖补资金213万元。</t>
    </r>
  </si>
  <si>
    <t>提高农作物秸秆科学利用率，降低饲料成本，有效解决我县草食畜牧业发展中饲草料供给不足的短板。</t>
  </si>
  <si>
    <t>收贮群众农作物秸秆，增加群众收入，有效解决农作物秸秆带来来的环境问题,同时为草食畜牧业发展提供坚实的饲草料保障</t>
  </si>
  <si>
    <t>临县府纪[2021]16号</t>
  </si>
  <si>
    <t>4.畜禽良种繁育体系建设</t>
  </si>
  <si>
    <t>临夏县2022年肉牛产业繁育体系建设项目</t>
  </si>
  <si>
    <t>安家坡乡史娄村、新集镇杨坪村、刁祁镇龙泉村</t>
  </si>
  <si>
    <t>投资3366万元（其中计划财政衔接资金735万元，自筹2631万元），扶持建设肉牛扩繁场3个，包括建设肉牛人工冻配点3个，标准化圈舍4000平方米（每平方米奖补150元），干草棚2000平方米（每平方米奖补75元），引进西门塔尔等良种基础母牛1000头（每头奖补6000元），采购冻配液氮罐、输精枪等肉牛冻配设施设备3套，集中采购优质肉牛性控细管冻精2000支（每支300元），其余资金为实施主体自筹资金。</t>
  </si>
  <si>
    <t>通过良种基础母牛引进和养殖基础设施改造提升，显著提升全县肉牛生产能力和养殖标准化水平，促使我县肉牛产业逐步从牦牛异地育肥模式向黄牛自繁自育模式转变，当地肉牛良种化程度显著提升，示范带动周边养殖场户提高养殖效益。</t>
  </si>
  <si>
    <t>肉牛扩繁场与肉牛养殖场（合作社、家庭农场、养殖户）建立紧密的利益联结机制，每个实施主体通过提供良种基础母牛的方式带动当地肉牛养殖场（合作社、家庭农场）发展壮大，还可以解决农村剩余劳动力就业，同时也可以收贮周边玉米秸秆，带动农户增加人均增收。</t>
  </si>
  <si>
    <t>县委办发[2022]14号</t>
  </si>
  <si>
    <t>临夏县2022年奶产业提升项目</t>
  </si>
  <si>
    <t>2022.5-2022.8</t>
  </si>
  <si>
    <t>安家坡乡史娄村</t>
  </si>
  <si>
    <t>投资1043.5万元，建设敞开式牛舍3200㎡，对奶牛场72位转盘式挤奶厅进行改造升级，收购饲草料等原料2250吨，其中企业自筹783.5万元，财政奖补260万元，奖补方式为“先建后补”，由实施主体按项目实施方案完成建设内容，经验收合格后拨付奖补资金。</t>
  </si>
  <si>
    <t>年可新增生产生鲜牛乳630吨，增加销售收入和利润。</t>
  </si>
  <si>
    <t>通过流转当地土地和收购周边群众玉米等方式增加群众收入，同时可提供稳定就业岗位。</t>
  </si>
  <si>
    <t>县委办发[2021]50号</t>
  </si>
  <si>
    <t>临夏县2022年肉羊产业提升项目</t>
  </si>
  <si>
    <t>种羊场地点：桥寺乡冯唐村；扩繁场建设地点：红台乡卢庄村、尹集镇新寨村、漫路乡张家湾村等10个村；育肥场（合作社、家庭农场）建设地点：以各乡镇遴选上报为准</t>
  </si>
  <si>
    <t>投资4475万元（其中计划财政衔接资金1060万元，自筹3415万元），建设肉羊种羊场1个奖补100万元，其中建设羊舍2000平方米，引进良种母羊1500只；建设肉羊扩繁场10个，每个奖补21万元，其中每个分别建设羊舍400平方米以上，引进良种基础母羊400只；建设育肥场（合作社、家庭农场）100个，每个奖补7.5万元，其中每个分别建设羊舍200平方米，引进基础母羊100只。本次解决1000万元。</t>
  </si>
  <si>
    <t>通过良种羊引进和养殖基础设施改造提升，显著提升全县肉羊生产能力和养殖标准化水平，大幅提升良种羊供应能力，初步形成“种羊场+扩繁场+育肥场”的肉羊三级良种繁育体系，促使当地肉羊良种化程度显著提升，示范带动周边养殖场户降低养殖成本、提高养殖效益。</t>
  </si>
  <si>
    <t>种羊场、扩繁场与肉羊养殖场（合作社、家庭农场、养殖户）建立紧密的利益联结机制，种羊场、扩繁场通过提供良种基础母羊或种公羊的方式带动当地肉羊养殖场（合作社、家庭农场）发展壮大，还可以解决农村剩余劳动力就业，同时也可以收贮周边玉米秸秆，带动农户增加人均增收。</t>
  </si>
  <si>
    <t>县委办发[2022]15号</t>
  </si>
  <si>
    <t>2022年甘味肉羊产业集群项目</t>
  </si>
  <si>
    <t>2022.8-2022.12.</t>
  </si>
  <si>
    <t>桥寺乡、土桥镇、井沟乡、尹集镇、榆林乡、先锋乡等7个乡镇</t>
  </si>
  <si>
    <t>建设省级种羊场1个，定点屠宰场1个，肉羊扩繁场5个。</t>
  </si>
  <si>
    <t>中央农业生产发展资金甘财农[2022]57号</t>
  </si>
  <si>
    <t>通过养殖企业、合作社养殖、收购农产品、吸纳周边务工人员，提供良种羊等方式带动农户发展</t>
  </si>
  <si>
    <t>2022年畜牧良种补贴项目</t>
  </si>
  <si>
    <t>2022.9-2023.8.</t>
  </si>
  <si>
    <t>引进良种肉牛细管冻精8万支，改良肉牛4万头，示范推广肉羊人工授精0.6万只。</t>
  </si>
  <si>
    <t>通过牛羊品种改良，提高牛羊养殖品质，增加效益，提高农民经济收入</t>
  </si>
  <si>
    <t>5.绿色标准化养殖基地建设</t>
  </si>
  <si>
    <t>临夏县麻尼寺沟乡卧龙沟村养殖合作社建设项目</t>
  </si>
  <si>
    <t>麻尼寺沟乡卧龙沟村</t>
  </si>
  <si>
    <t>投资254万元，新建双列式育肥牛棚20座，农户饲草棚、饲料加工房、堆粪棚等附属设施，同时购置购置一批揉丝铡草机、饲料加工搅拌机、消毒等机械设备。项目建成后形成的资产归村集体所有，由村集体负责管理运营，所得收益用于村级公益事业等。</t>
  </si>
  <si>
    <t>有效解决卧龙沟养殖零散、脏、乱、差等问题，极大提升整村人居环境面貌，有效杜绝分散乱圈乱养的养殖乱象，实现生产与生活区有效分离，提高群众的生活质量和水平，增加经济收入。</t>
  </si>
  <si>
    <t>临夏县麻尼寺沟乡关滩村养殖合作社建设项目</t>
  </si>
  <si>
    <t>麻尼寺沟乡关滩村</t>
  </si>
  <si>
    <t>投资450万元，新建双列式育肥牛棚40座，农户饲草棚、饲料加工房、堆粪棚等附属设施，同时购置购置一批揉丝铡草机、饲料加工搅拌机、消毒等机械设备。项目建成后形成的资产归村集体所有，由村集体负责管理运营，所得收益用于村级公益事业。本次解决200万元。</t>
  </si>
  <si>
    <t>有效改善养殖零散、脏、乱、差等问题，极大提升整村人居环境面貌，农户持续增收，以产业兴旺助力乡村振兴。</t>
  </si>
  <si>
    <t>临夏县漫路乡龙虎湾村、小岭村养殖小区建设项目</t>
  </si>
  <si>
    <t>漫路乡龙虎湾村、小岭村</t>
  </si>
  <si>
    <t>投资394.66万元，新建标准化牛棚20座（计划存栏400头）、羊舍12座（计划存栏720只），建筑面积4200㎡，管理用房、饲草棚、堆粪棚等附属设施，同时购置一批揉丝铡草机、饲料加工搅拌机、消毒等机械设备。项目建成后形成的资产归村集体所有，由村集体负责管理运营，所得收益用于村级公益事业等。</t>
  </si>
  <si>
    <t>临夏县2022年生猪粪污治理示范项目</t>
  </si>
  <si>
    <t>2021.10-2022.11</t>
  </si>
  <si>
    <t>黄泥湾镇王家村、土桥镇曹家村、尹集镇新寨村、新集镇杨坪村等14个乡镇49个村</t>
  </si>
  <si>
    <t>扶持10个规模养殖场（合作社）和100个家庭农场建设与养殖规模相适应的污水沉淀发酵池和粪便堆积发酵棚等设施设备。规模养殖场（合作社）建设沉淀发酵池300立方米以上，粪便堆积发酵棚100平方米以上；家庭农场建设沉淀发酵池50立方米以上，粪便堆积发酵棚30平方米以上。资金补助方式为“先建后补”，即由实施主体按项目实施方案完成建设内容，经验收合格后兑现补助资金。</t>
  </si>
  <si>
    <t>提高规模养殖场粪污无害化和资源化利用率，加快构建绿色循环农业体系，减少化肥使用，降低了农户种植成本。</t>
  </si>
  <si>
    <t>6.绿色生产技术推广及科技支撑</t>
  </si>
  <si>
    <t>7.新型经营主体培育</t>
  </si>
  <si>
    <t>8.畜禽交易市场、屠宰加工及冷链体系</t>
  </si>
  <si>
    <t>9.品牌培育与产销对接</t>
  </si>
  <si>
    <t>10.社会化服务体系建设</t>
  </si>
  <si>
    <t>11.农村综合改革②-产业发展&lt;含村集体经济等&gt;</t>
  </si>
  <si>
    <t>12.农机具购置补贴&lt;国家农机具购置补贴名录外的农机具&gt;</t>
  </si>
  <si>
    <t>投资9513.95万元，在全县23个乡镇实施自然村（组）产业道路129.8公里，项目建成后形成的资产归村集体所有。本次解决3374万元。</t>
  </si>
  <si>
    <t>安家坡乡鸡产业道路建设项目</t>
  </si>
  <si>
    <t>安家坡乡史娄村、北小塬村、安家坡村</t>
  </si>
  <si>
    <t>安家坡乡产业道路2.832公里，其中史娄村0.969公里、北小塬村0.679公里、安家坡村1.184公里。</t>
  </si>
  <si>
    <t>北塬镇奶牛、鸡产业道路建设项目</t>
  </si>
  <si>
    <t>北塬镇堡子村、钱家村、松树村、朱潘村、前石村、
崔家村</t>
  </si>
  <si>
    <t>北塬镇产业道路3.48公里，堡子村0.674公里、钱家村0.2公里、松树村0.34公里、朱潘村0.703公里、前石村0.884公里、崔家村1.353公里。</t>
  </si>
  <si>
    <t>黄泥湾镇猪产业道路建设项目</t>
  </si>
  <si>
    <t>黄泥湾镇黄泥湾村、王家村、程家川村、振华村</t>
  </si>
  <si>
    <t>黄泥湾镇产业道路3.069公里，其中黄泥湾村1.16公里、王家村1.105公里、程家川村0.056公里、振华村0.748公里。</t>
  </si>
  <si>
    <t>漠泥沟乡肉牛产业道路建设项目</t>
  </si>
  <si>
    <t>漠泥沟乡何家村、前川村、大庄村</t>
  </si>
  <si>
    <t>漠泥沟乡产业道路3.607公里，其中何家村0.955公里、前川村1.976公里、大庄村0.676公里。</t>
  </si>
  <si>
    <t>榆林乡肉羊产业道路建设项目</t>
  </si>
  <si>
    <t>榆林乡东沟村、联合村、榆林村、榆河村、窑湾村、榆丰村、全岭村、夏家湾村</t>
  </si>
  <si>
    <t>榆林乡产业道路6.342公里，其中东沟村1.572公里、联合村0.205公里、榆林村0.728公里、榆河村0.851公里、窑湾村0.321公里、榆丰村0.98公里、全岭村1.01公里、夏家湾村0.325公里</t>
  </si>
  <si>
    <t>营滩乡肉羊产业道路建设项目</t>
  </si>
  <si>
    <t>营滩乡右旗村、营滩村、砂泥锅村</t>
  </si>
  <si>
    <t>营滩乡产业道路3.242公里，其中右旗村1.581公里、营滩村0.119公里、砂泥锅村1.542公里。</t>
  </si>
  <si>
    <t>掌子沟乡肉牛、肉羊产业道路建设项目</t>
  </si>
  <si>
    <t>掌子沟乡达沙村、关巴村、王家湾村、尕巴山村</t>
  </si>
  <si>
    <t>掌子沟乡产业道路9.492公里，其中达沙村0.402公里、关巴村3.585公里、王家湾村0.692公里、尕巴村0.711公里。</t>
  </si>
  <si>
    <t>红台乡猪产业道路建设项目</t>
  </si>
  <si>
    <t>红台乡三大湾村、拦坪村、王堡村、新城集村、卜家台村、姚何村</t>
  </si>
  <si>
    <t>红台乡产业道路8.281公里，其中三大湾村1.8公里、拦坪村1.81公里、王堡村1.668公里、新城集村1.331公里、卜家台村0.899公里、姚何村0.773公里。</t>
  </si>
  <si>
    <t>漫路乡猪产业道路建设项目</t>
  </si>
  <si>
    <t>漫路乡牟家河村、龙虎湾村、唐家外村、小沟门村、小岭村、周家岭村、张家湾村、麻莲村</t>
  </si>
  <si>
    <t>漫路乡产业道路15.329公里，其中牟家河村2.23公里、龙虎湾村1.354公里、唐家外村0.216公里、小沟门村1.969公里、小岭村0.275公里、周家岭村1.629公里、张家湾村0.478公里、麻莲村2.01公里。</t>
  </si>
  <si>
    <t>韩集镇肉牛、肉羊产业道路建设项目</t>
  </si>
  <si>
    <t>韩集镇下阴洼村、磨川村、沙塄沟村、阳洼山村</t>
  </si>
  <si>
    <t>韩集镇产业道路1.227公里，其中下阴洼村0.137公里、磨川村0.285公里、沙塄沟村0.41公里、阳洼山村0.395公里。</t>
  </si>
  <si>
    <t>马集镇肉牛、肉羊产业道路建设项目</t>
  </si>
  <si>
    <t>马集镇柴墩岭村</t>
  </si>
  <si>
    <t>马集镇柴墩岭村产业道路2.09公里。</t>
  </si>
  <si>
    <t>桥寺乡肉羊、猪产业道路建设项目</t>
  </si>
  <si>
    <t>桥寺乡大梁村、大刘村、江川村、周家寺村、朱墩村、新庄窠村</t>
  </si>
  <si>
    <t>桥寺乡产业道路3.761公里，其中大梁村0.322公里、大刘村0.152公里、江川村1.054公里、周家寺村1.815公里、朱墩村0.088公里、新庄窠村0.07公里。</t>
  </si>
  <si>
    <t>（三）光伏产业</t>
  </si>
  <si>
    <t>临夏县光伏电站防洪排水建设项目</t>
  </si>
  <si>
    <t>2022.10-2022.12</t>
  </si>
  <si>
    <t>土桥镇、麻尼寺沟乡</t>
  </si>
  <si>
    <t>投资108万元，实施临夏县光伏电站防洪排水建设项目，新建排洪渠总长约为341.22米，修复治理落水洞6处，拆除老旧渠道150米，麻尼寺沟乡大坪村光伏电站80U型渠550米（土方约500立方米）。本次解决96.52万元。</t>
  </si>
  <si>
    <t>有效改善光伏电站区域排洪防水基础设施条件，保护光伏电站安全，持续发挥发电效益。</t>
  </si>
  <si>
    <t>发改局</t>
  </si>
  <si>
    <t>卡小军</t>
  </si>
  <si>
    <t>马孝贤</t>
  </si>
  <si>
    <t>临县发改[2022]394号</t>
  </si>
  <si>
    <t>（四）民族特色、地域特色手工业</t>
  </si>
  <si>
    <t>（五）小额信贷贴息</t>
  </si>
  <si>
    <t>临夏县小额扶贫贷款贴息项目</t>
  </si>
  <si>
    <t>2021.12-2022.12</t>
  </si>
  <si>
    <t>投资2000万元，对全县小额扶贫贷款户进行贴息补助，涉及218个村18558户。</t>
  </si>
  <si>
    <t>扶持农户创业，降低贷款成本，增加农民收入。</t>
  </si>
  <si>
    <t>财政局</t>
  </si>
  <si>
    <t>张生强</t>
  </si>
  <si>
    <t>融资中心</t>
  </si>
  <si>
    <t>谢伟</t>
  </si>
  <si>
    <t>（六）新型经营主体贷款贴息</t>
  </si>
  <si>
    <t>（七）休闲农业与乡村旅游</t>
  </si>
  <si>
    <t>1.乡村旅游——产业发展</t>
  </si>
  <si>
    <t>麻尼寺沟乡乡村旅游示范农家乐改造奖补项目</t>
  </si>
  <si>
    <t>投资140万元，根据乡村旅游产业奖补方案对实施农家乐改造的14户经营户进行奖补，验收合格后按照每户10万元的标准补助。</t>
  </si>
  <si>
    <t>发展乡村旅游，吸引更多游客，努力实现产业兴旺，增加群众乡村旅游收入，进一步巩固脱贫成效，加快乡村振兴战略步伐。</t>
  </si>
  <si>
    <t>农家乐进行乡村旅游产业奖补，经营收益由农户知己收益。</t>
  </si>
  <si>
    <t>文旅局</t>
  </si>
  <si>
    <t>李华</t>
  </si>
  <si>
    <t>乡村旅游产业提升项目</t>
  </si>
  <si>
    <t>为了吸引游客，提高旅游接待能力，在试点试验区内提升乡村生态旅游产业，主要提升旅游导览系统（导览图、标识牌、门头等）、观光栈道及配套设施等。项目建成后形成的资产归村集体所有，由村集体负责管理运营，所得收益用于村级公益事业。</t>
  </si>
  <si>
    <t>通过发展农家乐一是增加农户收入,每户平均收入4万元；二是带动附近农村劳动力就业600余人，人均年收入2.5万元以上；三是对促进乡村旅游，调整产业结构，优化区域经济布局，对加快农业市场化进程将产生良好的社会效益。</t>
  </si>
  <si>
    <t>促进乡村旅游，调整产业结构，优化区域经济布局，对加快农业市场化进程将产生良好的社会效益。</t>
  </si>
  <si>
    <t>甘财农[2021]132号</t>
  </si>
  <si>
    <t>2.乡村旅游——配套基础设施</t>
  </si>
  <si>
    <t>临夏县尹集镇易地搬迁后续产业园旅游基础设施建设项目</t>
  </si>
  <si>
    <t>2022.4-2022.7</t>
  </si>
  <si>
    <t>尹集镇咀头村、新寨村、大滩村、大滩涧村、卡家滩村、新发村</t>
  </si>
  <si>
    <t>投资1640.25万元，采用混凝土路面、砾石路面、青石板、石台阶等多种组合方式建设2米宽骑行、游步道15公里、标识牌105个，桥梁等旅游基础设施约13公里并配套相关附属设施，项目建成后形成的资产归村集体所有。本次解决1400万元。</t>
  </si>
  <si>
    <t>发展壮大乡村旅游产业，依托乡村旅游业发展，有效带动群众经济收入。本项目的实施能够有效解决当地富余农村劳动力就地就近就业难题，助力当地农村低收入人口增收致富。项目建成后形成的资产归村集体所有</t>
  </si>
  <si>
    <t>临夏县易地搬迁服务中心</t>
  </si>
  <si>
    <t>祁英红</t>
  </si>
  <si>
    <t>临县发改[2022]117号</t>
  </si>
  <si>
    <t>以工代赈示范工程资金甘财建[2022]50号</t>
  </si>
  <si>
    <t>临夏县乡村旅游基础设施提升改造项目</t>
  </si>
  <si>
    <t>2022.2-2022.12</t>
  </si>
  <si>
    <t>漫路乡小岭村，尹集镇新发村，刁祁镇围场村</t>
  </si>
  <si>
    <t>投资1088.1万元，其中：1、投资848.1万元，在临夏县漫路乡小岭村，尹集镇新发村，刁祁镇围场村修建休闲廊架、观光栈道、护栏等旅游基础设施和游客服务中心等公共服务设施。项目建成后形成的资产归村集体所有，由村集体负责管理运营，所得收益用于村级公益事业。2、投资240万元，发展48户农家乐，根据发展规模和经营理念每户补助5万元。</t>
  </si>
  <si>
    <t>通过修建旅游基础设施和公共服务设施来改善旅游环境，发展乡村旅游，吸引更多游客，增加群众乡村旅游收入，进一步巩固脱贫成效，加快乡村振兴战略步伐。</t>
  </si>
  <si>
    <t>旅游基础设施和公共服务设施建成后形成的资产归村集体所有，由村集体负责管理运营，所得收益用于村级公益事业。农家乐进行乡村旅游产业奖补，经营收益由农户知己收益。</t>
  </si>
  <si>
    <t>临夏县围场至旅游大通道路面拓建工程</t>
  </si>
  <si>
    <t>路线起点与围场村农村公路相接，终点顺接现有旅游大通道道路。路线总长5.775公里，路基宽度8米，路面宽度7米</t>
  </si>
  <si>
    <t>临县发改(2022)17号
临县交运发(2022)59号</t>
  </si>
  <si>
    <t>临夏县先锋乡丁韩村旅游产业道路工程</t>
  </si>
  <si>
    <t>改建</t>
  </si>
  <si>
    <t>2022.09-2022.11</t>
  </si>
  <si>
    <t>先锋乡丁韩村</t>
  </si>
  <si>
    <t>共有三条道路组成，道路全长702.6米。其中1#路为罩面及拓建道路，长度209.2米，2#路为罩面及拓建道路，长度217.3米，3#路为新建道路，长度276.1米。设计车速为 10Km/h，路面采用3.5cm细粒式彩色沥青混凝土+4cm中粒式沥青混凝土。</t>
  </si>
  <si>
    <t>方便村民出行及促进当地旅游产业发展的便捷通道，巩固拓展脱贫成果、有效衔接乡村振兴、加快区域联动发展的一项重要工程。使北塬片区基础设施建设更加完善，提升周边旅游基础设施，改善周边居民生活环境。</t>
  </si>
  <si>
    <t>临县发改(2022)218号
临县交运发(2022)179号</t>
  </si>
  <si>
    <t>临夏县南塬乡张河西村旅游产业道路工程</t>
  </si>
  <si>
    <t>设计速度为10km/h，路基宽度为6.5m。共有两条道路，全长为1497.68米，分别为1#路道路全长752.11米，2#路道路全长745.57米，迁移19盏路灯。</t>
  </si>
  <si>
    <t>方便村民出行及激发当地发展旅游产业的发展，加快了张河西村旅游及油桃产业的发展，为当地老百姓致富创造了良好的条件。使北塬片区基础设施建设更加完善，提升周边旅游基础设施，改善周边居民生活环境。</t>
  </si>
  <si>
    <t>临县发改(2022)219号
临县交运发(2022)180号</t>
  </si>
  <si>
    <t>临夏县旅游大通道乡村旅游示范点供水工程</t>
  </si>
  <si>
    <t>2022.6-2022.9</t>
  </si>
  <si>
    <t>漫路乡麻莲村</t>
  </si>
  <si>
    <t>实施临夏县旅游大通道乡村旅游示范点供水工程，主要建设内容为：新建管道总长8km；新建200m3调蓄水池1座、300m3调蓄水池1座；建各类阀门井22座；维修改造马莲泵站泵房，更换上水泵2台套（1用1备），更换控配设施1套；新建管道加压泵2台套（1用1备）。</t>
  </si>
  <si>
    <t>通过修建旅游基础设施来改善旅游环境，发展乡村旅游，增加当地群众收入，加快乡村振兴战略步伐。</t>
  </si>
  <si>
    <t>发展乡村旅游，增加当地群众收入。</t>
  </si>
  <si>
    <t>临县水务发[2022]175号</t>
  </si>
  <si>
    <t>（十）其他</t>
  </si>
  <si>
    <t>二</t>
  </si>
  <si>
    <t>农村基础设施建设方面</t>
  </si>
  <si>
    <t>（一）农村公路</t>
  </si>
  <si>
    <t>刁祁镇围场村道路、排水管网及附属设施建设项目</t>
  </si>
  <si>
    <t>2022.3-2022.12</t>
  </si>
  <si>
    <t>刁祁镇围场村</t>
  </si>
  <si>
    <t>投资690万元，兰达村至围场村主干道维修铺油5.2公里，检查井45座，修复路面5000平方米，新建污水管网及污水处理池1座50立方米及配套基础设施（不含设备）。项目建成后形成的资产归村集体所有。本次解决642万元。</t>
  </si>
  <si>
    <t>有利于加快当地经济建设，促进社会的和谐稳定，有利于提升当地公共服务水平。</t>
  </si>
  <si>
    <t>项目建成后形成的资产归村集体所有。</t>
  </si>
  <si>
    <t>临州发改振兴[2021]344号</t>
  </si>
  <si>
    <t>中央以工代赈506万元，省级以工代赈127万元</t>
  </si>
  <si>
    <t>韩集镇双城至新集杨坪村道路改造工程</t>
  </si>
  <si>
    <t>韩集镇双城村、新集镇杨坪村</t>
  </si>
  <si>
    <t>投资640万元，铺筑沥青混凝土路面1.6公里，路基宽8m，路面宽7m，两侧路肩硬化50cm；路基挡土墙长度共计1.3公里；现浇矩形排水渠3.2公里；波形护栏1.2公里；墙式防撞护栏300m；污水管网2.5公里。项目建成后形成的资产归村集体所有。本次解决600万元。</t>
  </si>
  <si>
    <t>有效解决新集镇杨坪村交通安全隐患，保障群众交通通畅，对于统筹城乡发展、助推乡村振兴战略实施，推动人员、信息、资源交流等十分必要。</t>
  </si>
  <si>
    <t>中央以工代赈480万元，省级以工代赈120万元</t>
  </si>
  <si>
    <t>韩集镇上阴洼村、下阴洼村水毁道路及排水渠建设项目</t>
  </si>
  <si>
    <t>2022.4-2022.12</t>
  </si>
  <si>
    <t>韩集镇上阴洼村、下阴洼村</t>
  </si>
  <si>
    <t>投资237万元，建设混凝土排水渠1610米，衬砌U型渠长820米，道路混凝土硬化长698米，农业生产农路铺沙长8公里，道路护坡衬砌5处、长度150米等。本次解决201万元。</t>
  </si>
  <si>
    <t>中央农村综合改革资金甘财农[2021]132号</t>
  </si>
  <si>
    <t>保证韩集镇上阴洼村、下阴洼村排水渠正常排供水，提升农业生产基础设施条件。</t>
  </si>
  <si>
    <t>临县振领办发[2022]21号</t>
  </si>
  <si>
    <t>省级农村环境整治120万元，中央农村综合改革31万元，省级农村综合改革50万元</t>
  </si>
  <si>
    <t>省级农村环境整治资金甘财资环[2021]137号</t>
  </si>
  <si>
    <t>省级农村综合改革资金甘财农[2021]132号</t>
  </si>
  <si>
    <t>韩集镇双城村护坡治理项目</t>
  </si>
  <si>
    <t>双城村</t>
  </si>
  <si>
    <t>投资104.15万元，对双城村四社、五社、六社道路护坡进行加固治理，建设护坡总长60m,其中H=11.5m仰斜式挡土墙，长15米；H=19.5m仰斜式挡土墙，长30 米；H=13.5m 仰斜式挡土墙，长15米；挡墙顶部设置栏杆60m。</t>
  </si>
  <si>
    <t>改善村级道路交通基础设施建设落后的面貌，有效解决群众出行安全隐患，为带动群众致富打下坚实的基础，对促进社会各项事业繁荣、稳步发展有着重要的作用。</t>
  </si>
  <si>
    <t>临县发改[2022]317号</t>
  </si>
  <si>
    <t>省级农村环境整治</t>
  </si>
  <si>
    <t>省级农村综合改革资金甘财农[2022]61号</t>
  </si>
  <si>
    <t>省级农村综合改革</t>
  </si>
  <si>
    <t>（二）农村水利设施</t>
  </si>
  <si>
    <t>（三）农田水利建设</t>
  </si>
  <si>
    <t>（四）饮水安全</t>
  </si>
  <si>
    <t>临夏县麻尼寺沟乡1至3社安全饮水管道提升改造项目</t>
  </si>
  <si>
    <t>投资80万元，改造提升麻尼寺沟乡关滩村1至3社安全饮水管道4.4公里。</t>
  </si>
  <si>
    <t>巩固提升安全饮水保障能力和水平，增加群众获得感、幸福感。</t>
  </si>
  <si>
    <t>临夏县朱墩水池扩容改造工程</t>
  </si>
  <si>
    <t>桥寺乡、先锋乡、北塬镇、安家坡乡、土桥镇5个乡镇</t>
  </si>
  <si>
    <t>投资298万元，实施临夏县朱墩水池扩容改造工程，主要建设内容为：（1）新建2000m3蓄水池1座；（2）埋设管道总长2.85km，其中供水管1450m、输水管850m，泄水管550m；设计管材选用1.6MPaDn160PE管长1450m、1.0MPaDn250PE管长550m， DN325螺旋涂塑钢管（δ=8mm）长850m；（3）新建阀门井6座，其中排气阀门井3座，控制阀门井3座。本次解决280万元。</t>
  </si>
  <si>
    <t>临夏县关滩河抗旱应急泵站及管道维修项目</t>
  </si>
  <si>
    <t>2022.4-2022.6</t>
  </si>
  <si>
    <t>投资47万元，实施关滩河抗旱应急泵站及管道维修项目，主要建设内容为：管道改线埋设Dg159钢管492米、Φ160PE管48米；建修阀门井2座、阀门井维修加盖6座；管道钢管焊接点维修46处；泵房维修水泵电机1台、更换阀门6只；安装供电设备1套。本次解决45万元。</t>
  </si>
  <si>
    <t>第二批省级衔接资金甘财振兴[2022]10号</t>
  </si>
  <si>
    <t>极大缓解西北片、北塬片冬季供水紧缺问题，保障全县供水稳定。</t>
  </si>
  <si>
    <t>缓解西北片、北塬片供水紧缺问题，保障全县供水稳定。</t>
  </si>
  <si>
    <t>农村自来水总站</t>
  </si>
  <si>
    <t>马煜</t>
  </si>
  <si>
    <t>临县发改[2022]184号</t>
  </si>
  <si>
    <t>（五）农田建设（高标准农田）</t>
  </si>
  <si>
    <t>临夏县高标准农田建设项目（四）</t>
  </si>
  <si>
    <t>马集镇、刁祁镇、新集镇、北塬镇、土桥镇、桥寺乡、先锋乡、路盘乡、安家坡乡</t>
  </si>
  <si>
    <t>投资3990万元，主要建设以灌溉与排水、农田输配电为主的高效节水灌溉1.77万亩。项目建成后形成的资产归村集体所有。本次解决1489.4795万元。</t>
  </si>
  <si>
    <t>第一批省级衔接资金甘财扶贫[2021]25号第一批中央衔接资金甘财扶贫[2021]26号</t>
  </si>
  <si>
    <t>改善农业基础设施，提升耕地质量，通过规模流转土，助推农业产业发展，增加农户收益。</t>
  </si>
  <si>
    <t>夯实农业基础设施，改善生产条件，提高农业生产机械化作业水平，有效提升耕地质量，提高粮食产量，减少农户的农业生产成本，增加群众收入。</t>
  </si>
  <si>
    <t>临州农发[2021]264号</t>
  </si>
  <si>
    <t>临夏县2021年高标准农田建设项目（一）</t>
  </si>
  <si>
    <t>马集镇多木寺村、长坡沿村，麻尼寺沟乡关滩村、卧龙沟村、马角岭村、唐尕村、寺沟村、寺坡村、赵家村</t>
  </si>
  <si>
    <t>投资3000万元，建设以土壤改良、农田道路、渠道衬砌等为主的其它高标准农田2.1万亩。项目建成后形成的资产归村集体所有。本次解决1176万元。</t>
  </si>
  <si>
    <t>临州农发[2021]265号</t>
  </si>
  <si>
    <t>临夏县民主乡高标准农田建设项目</t>
  </si>
  <si>
    <t>民主乡李家坪村、孙家坪村、五星村、民丰村、邓家村、明光村</t>
  </si>
  <si>
    <t>投资2250万元，建设以括土地平整、土壤改良、田间道路等为主的其它高标准农田1.5万亩。项目建成后形成的资产归村集体所有。本次解决1551万元。</t>
  </si>
  <si>
    <t>临州农发[2021]283号</t>
  </si>
  <si>
    <t>临夏县井沟乡、北塬镇、安家坡乡高标准农田建设项目</t>
  </si>
  <si>
    <t>井沟乡大路村、何王村、马家村，北塬镇崔家村、钱家村，安家坡乡安家坡村、史娄村、中寨村</t>
  </si>
  <si>
    <t>投资2250万元，建设以括土地平整、土壤改良、田间道路等为主的其它高标准农田1.5万亩。项目建成后形成的资产归村集体所有。本次解决1420万元。</t>
  </si>
  <si>
    <t>临州农发[2021]287号</t>
  </si>
  <si>
    <t>临夏县2022年高标准农田建设项目（营滩乡）</t>
  </si>
  <si>
    <t>投资1500万元，建设以土地平整工程、土壤改良工程、灌溉与排水工程以及田间道路工程为主的高标准农田1万亩。本次解决385万元。</t>
  </si>
  <si>
    <t>第一批省级衔接资金甘财扶贫[2021]25号第一批中央衔接资金甘财扶贫[2021]26号第二批中央衔接资金甘财振兴[2022]9号</t>
  </si>
  <si>
    <t>改善农业基础设施，提升耕地质量，助推农业产业发展，增加农户收益。</t>
  </si>
  <si>
    <t>临州农发[2022]199号</t>
  </si>
  <si>
    <t>临夏县2022年高标准农田建设项目</t>
  </si>
  <si>
    <t>营滩乡、井沟乡、黄泥湾镇</t>
  </si>
  <si>
    <t>计划投资4500万元，建设以括土地平整、土壤改良、田间道路等为主的其它高标准农田2万亩。项目建成后形成的资产归村集体所有。本次安排3251万元。</t>
  </si>
  <si>
    <t>中央农田建设补助资金甘财农[2021]111号</t>
  </si>
  <si>
    <t>临州农发[2022]95号</t>
  </si>
  <si>
    <t>（六）林业草原生态保护恢复</t>
  </si>
  <si>
    <t>（七）林业改革发展&lt;不含林业资源管护和相关试点资金&gt;</t>
  </si>
  <si>
    <t>（八）农村环境整治&lt;农村人居环境整治&gt;</t>
  </si>
  <si>
    <t>临夏县乡村人居环境整治项目</t>
  </si>
  <si>
    <t>营滩乡、红台乡等13个乡镇</t>
  </si>
  <si>
    <t>投资8000万元，实施乡村人居环境整治项目，主要包括户外路边环境整治提升、防水处理、圈舍改造和排水改造等项目，进一步排除安全隐患，优化农村周边及农户人居环境。其中营滩乡450万元，先锋乡750万元，河西乡1000万元，安家坡乡400万元，土桥镇200万元，南塬乡（含边沟治理）400万元，马集镇1000万元，莲花镇850万元，桥寺乡1000万元，北塬镇450万元，红台乡1200万元，新集镇200万元，尹集镇100万元。</t>
  </si>
  <si>
    <t>推进美丽乡村建设，优化人居环境条件，提升群众获得感、幸福感。</t>
  </si>
  <si>
    <t>住建局</t>
  </si>
  <si>
    <t>王孝忠</t>
  </si>
  <si>
    <t>乡镇</t>
  </si>
  <si>
    <t>乡（镇）长</t>
  </si>
  <si>
    <t>临县建发[2021]54号</t>
  </si>
  <si>
    <t>(1)</t>
  </si>
  <si>
    <t>营滩乡乡村人居环境整治项目</t>
  </si>
  <si>
    <t>投资450万元，实施乡村人居环境整治项目，主要包括户外路边环境整治提升、防水处理、圈舍改造和排水改造等项目，进一步排除安全隐患，优化农村周边及农户人居环境。</t>
  </si>
  <si>
    <t>第一批省级衔接资金甘财扶贫[2021]25号第二批省级衔接资金甘财振兴[2022]10号</t>
  </si>
  <si>
    <t>(2)</t>
  </si>
  <si>
    <t>红台乡乡村人居环境整治项目</t>
  </si>
  <si>
    <t>投资1200万元，实施乡村人居环境整治项目，主要包括户外路边环境整治提升、防水处理、圈舍改造和排水改造等项目，进一步排除安全隐患，优化农村周边及农户人居环境。</t>
  </si>
  <si>
    <t>(3)</t>
  </si>
  <si>
    <t>北塬镇乡村人居环境整治项目</t>
  </si>
  <si>
    <t>(4)</t>
  </si>
  <si>
    <t>马集镇乡村人居环境整治项目</t>
  </si>
  <si>
    <t>投资1000万元，实施乡村人居环境整治项目，主要包括户外路边环境整治提升、防水处理、圈舍改造和排水改造等项目，进一步排除安全隐患，优化农村周边及农户人居环境。</t>
  </si>
  <si>
    <t>(5)</t>
  </si>
  <si>
    <t>桥寺乡乡村人居环境整治项目</t>
  </si>
  <si>
    <t>(6)</t>
  </si>
  <si>
    <t>南塬乡乡村人居环境整治项目</t>
  </si>
  <si>
    <t>投资400万元，实施乡村人居环境整治项目，主要包括户外路边环境整治提升、防水处理、圈舍改造和排水改造等项目，进一步排除安全隐患，优化农村周边及农户人居环境。</t>
  </si>
  <si>
    <t>(7)</t>
  </si>
  <si>
    <t>新集镇乡村人居环境整治项目</t>
  </si>
  <si>
    <t>投资200万元，实施乡村人居环境整治项目，主要包括户外路边环境整治提升、防水处理、圈舍改造和排水改造等项目，进一步排除安全隐患，优化农村周边及农户人居环境。</t>
  </si>
  <si>
    <t>(8)</t>
  </si>
  <si>
    <t>莲花镇乡村人居环境整治项目</t>
  </si>
  <si>
    <t>投资850万元，实施乡村人居环境整治项目，主要包括户外路边环境整治提升、防水处理、圈舍改造和排水改造等项目，进一步排除安全隐患，优化农村周边及农户人居环境。</t>
  </si>
  <si>
    <t>(9)</t>
  </si>
  <si>
    <t>河西乡乡村人居环境整治项目</t>
  </si>
  <si>
    <t>(10)</t>
  </si>
  <si>
    <t>安家坡乡乡村人居环境整治项目</t>
  </si>
  <si>
    <t>(11)</t>
  </si>
  <si>
    <t>土桥镇乡村人居环境整治项目</t>
  </si>
  <si>
    <t>土桥镇</t>
  </si>
  <si>
    <t>鲁得强</t>
  </si>
  <si>
    <t>(12)</t>
  </si>
  <si>
    <t>尹集镇乡村人居环境整治项目</t>
  </si>
  <si>
    <t>投资100万元，实施乡村人居环境整治项目，主要包括户外路边环境整治提升、防水处理、圈舍改造和排水改造等项目，进一步排除安全隐患，优化农村周边及农户人居环境。</t>
  </si>
  <si>
    <t>(13)</t>
  </si>
  <si>
    <t>先锋乡乡村人居环境整治项目</t>
  </si>
  <si>
    <t>投资750万元，实施乡村人居环境整治项目，主要包括户外路边环境整治提升、防水处理、圈舍改造和排水改造等项目，进一步排除安全隐患，优化农村周边及农户人居环境。</t>
  </si>
  <si>
    <t>临夏县乡村振兴乡村宜居环境改善提升项目</t>
  </si>
  <si>
    <t>先锋乡、北塬镇等15个乡镇</t>
  </si>
  <si>
    <t>投资15000万元，实施乡村振兴乡村宜居环境改善提升项目，主要包括户外路边环境整治提升、房屋抗震改造、圈舍改造和排水改造等项目，打造生态秀美的宜居环境，补助资金最高不超过2.8万元，按照实际建设内容进行差异化补助。本次解决7995万元。</t>
  </si>
  <si>
    <t>推进宜居乡村建设，优化人居环境条件，提升群众获得感、幸福感。</t>
  </si>
  <si>
    <t>先锋乡乡村振兴乡村宜居环境改善提升项目</t>
  </si>
  <si>
    <t>投资400万元，实施乡村振兴乡村宜居环境改善提升项目，主要包括户外路边环境整治提升、房屋抗震改造、圈舍改造和排水改造等项目，打造生态秀美的宜居环境，补助资金最高不超过2.8万元，按照实际建设内容进行差异化补助。</t>
  </si>
  <si>
    <t>车辆购置税甘财建[2022]77号</t>
  </si>
  <si>
    <t>北塬镇乡村振兴乡村宜居环境改善提升项目</t>
  </si>
  <si>
    <t>投资450万元，实施乡村振兴乡村宜居环境改善提升项目，主要包括户外路边环境整治提升、房屋抗震改造、圈舍改造和排水改造等项目，打造生态秀美的宜居环境，补助资金最高不超过2.8万元，按照实际建设内容进行差异化补助。</t>
  </si>
  <si>
    <t>河西乡乡村振兴乡村宜居环境改善提升项目</t>
  </si>
  <si>
    <t>投资500万元，实施乡村振兴乡村宜居环境改善提升项目，主要包括户外路边环境整治提升、房屋抗震改造、圈舍改造和排水改造等项目，打造生态秀美的宜居环境，补助资金最高不超过2.8万元，按照实际建设内容进行差异化补助。</t>
  </si>
  <si>
    <t>掌子沟乡乡村振兴乡村宜居环境改善提升项目</t>
  </si>
  <si>
    <t>投资100万元，实施乡村振兴乡村宜居环境改善提升项目，主要包括户外路边环境整治提升、房屋抗震改造、圈舍改造和排水改造等项目，打造生态秀美的宜居环境，补助资金最高不超过2.8万元，按照实际建设内容进行差异化补助。</t>
  </si>
  <si>
    <t>漠泥沟乡乡村振兴乡村宜居环境改善提升项目</t>
  </si>
  <si>
    <t>投资220万元，实施乡村振兴乡村宜居环境改善提升项目，主要包括户外路边环境整治提升、房屋抗震改造、圈舍改造和排水改造等项目，打造生态秀美的宜居环境，补助资金最高不超过2.8万元，按照实际建设内容进行差异化补助。</t>
  </si>
  <si>
    <t>民主乡乡村振兴乡村宜居环境改善提升项目</t>
  </si>
  <si>
    <t>红台乡乡村振兴乡村宜居环境改善提升项目</t>
  </si>
  <si>
    <t>井沟乡乡村振兴乡村宜居环境改善提升项目</t>
  </si>
  <si>
    <t>投资200万元，实施乡村振兴乡村宜居环境改善提升项目，主要包括户外路边环境整治提升、房屋抗震改造、圈舍改造和排水改造等项目，打造生态秀美的宜居环境，补助资金最高不超过2.8万元，按照实际建设内容进行差异化补助。</t>
  </si>
  <si>
    <t>漫路乡乡村振兴乡村宜居环境改善提升项目</t>
  </si>
  <si>
    <t>投资600万元，实施乡村振兴乡村宜居环境改善提升项目，主要包括户外路边环境整治提升、房屋抗震改造、圈舍改造和排水改造等项目，打造生态秀美的宜居环境，补助资金最高不超过2.8万元，按照实际建设内容进行差异化补助。</t>
  </si>
  <si>
    <t>刁祁镇乡村振兴乡村宜居环境改善提升项目</t>
  </si>
  <si>
    <t>投资360万元，实施乡村振兴乡村宜居环境改善提升项目，主要包括户外路边环境整治提升、房屋抗震改造、圈舍改造和排水改造等项目，打造生态秀美的宜居环境，补助资金最高不超过2.8万元，按照实际建设内容进行差异化补助。</t>
  </si>
  <si>
    <t>尹集镇乡村振兴乡村宜居环境改善提升项目</t>
  </si>
  <si>
    <t>投资800万元，实施乡村振兴乡村宜居环境改善提升项目，主要包括户外路边环境整治提升、房屋抗震改造、圈舍改造和排水改造等项目，打造生态秀美的宜居环境，补助资金最高不超过2.8万元，按照实际建设内容进行差异化补助。</t>
  </si>
  <si>
    <t>马集镇乡村振兴乡村宜居环境改善提升项目</t>
  </si>
  <si>
    <t>韩集镇乡村振兴乡村宜居环境改善提升项目</t>
  </si>
  <si>
    <t>投资120万元，实施乡村振兴乡村宜居环境改善提升项目，主要包括户外路边环境整治提升、房屋抗震改造、圈舍改造和排水改造等项目，打造生态秀美的宜居环境，补助资金最高不超过2.8万元，按照实际建设内容进行差异化补助。</t>
  </si>
  <si>
    <t>新集镇乡村振兴乡村宜居环境改善提升项目</t>
  </si>
  <si>
    <t>投资230万元，实施乡村振兴乡村宜居环境改善提升项目，主要包括户外路边环境整治提升、房屋抗震改造、圈舍改造和排水改造等项目，打造生态秀美的宜居环境，补助资金最高不超过2.8万元，按照实际建设内容进行差异化补助。</t>
  </si>
  <si>
    <t>韩集镇至麻尼寺沟乡沿线乡村振兴乡村宜居环境改善提升项目</t>
  </si>
  <si>
    <t>韩集镇、麻尼寺沟乡</t>
  </si>
  <si>
    <t>投资2900万元，在韩集镇至麻尼寺沟乡沿线实施乡村振兴乡村宜居环境改善提升项目，主要包括户外路边环境整治提升、房屋抗震改造、圈舍改造和排水改造等项目，打造生态秀美的宜居环境，补助资金最高不超过2.8万元，按照实际建设内容进行差异化补助。</t>
  </si>
  <si>
    <t>王国海、卢斌</t>
  </si>
  <si>
    <t>中央和省级农村综合改革资金甘财农[2022]61号</t>
  </si>
  <si>
    <t>（九）危房改造（农村抗震房改造）</t>
  </si>
  <si>
    <t>（十）农村综合改革③-基础设施建设方面</t>
  </si>
  <si>
    <t>（十一）农业资源及生态保护&lt;对农民的直接补贴除外&gt;</t>
  </si>
  <si>
    <t>（十二）易地扶贫搬迁集中安置区“一站式”社区综合服务建设</t>
  </si>
  <si>
    <t>（十三）易地扶贫搬迁贷款贴息</t>
  </si>
  <si>
    <t>易地扶贫搬迁贷款贴息补助资金</t>
  </si>
  <si>
    <t>为易地扶贫搬迁贷款户提供易地搬迁贷款贴息。</t>
  </si>
  <si>
    <t>改善搬迁户生活条件，助推乡村振兴。</t>
  </si>
  <si>
    <t>城投中心</t>
  </si>
  <si>
    <t>何学录</t>
  </si>
  <si>
    <t>中央农村综合改革资金甘财农[2022]61号</t>
  </si>
  <si>
    <t>（十四）民族特色村寨试点</t>
  </si>
  <si>
    <t>（十五）村庄规划编制</t>
  </si>
  <si>
    <t>（十6）其他（请注明）</t>
  </si>
  <si>
    <t>临夏县乡村建设（振兴）示范项目</t>
  </si>
  <si>
    <t>先锋乡、南塬乡、麻尼寺沟乡、土桥镇</t>
  </si>
  <si>
    <t>根据《乡村建设示范行动实施方案》，按照填平补齐、完善功能、因地制宜的原则，重点打造先锋省级乡村建设示范乡（赵官村、鳌头村、何堡村和张梁村4个省级示范村及其余乡村建设示范村），同步实施南塬乡张河西村和麻尼寺沟乡卧龙沟村2个州级乡村建设示范村，土桥镇辛付村等乡村建设示范村，统筹推进村内道路、供排水改造、垃圾收储转运、供电保障、物流服务、公共厕所、污水处理等基础设施建设。</t>
  </si>
  <si>
    <t>有效实现人居环境提升与美丽乡村建设相统一，为巩固拓展脱贫攻坚成果同乡村振兴有效衔接奠定坚实的基础。</t>
  </si>
  <si>
    <t>临夏县“巾帼家美积分超市”续货及新建项目</t>
  </si>
  <si>
    <t>2022.6-2022.10</t>
  </si>
  <si>
    <t>尹集镇老虎山村、路盘乡联丰村等相关乡镇的57个村</t>
  </si>
  <si>
    <t>投资57万元，对57家（尹集镇老虎山村、大滩涧村、新发村；路盘乡联丰村；红台乡卜家台村、三大湾村、马家沟村、红水沟村；黄泥湾镇黄泥湾村；韩集镇下阴洼村、沙塄沟村；井沟乡芦家岭村；莲花镇贾家村、莲城村、曙光村；麻尼寺沟乡赵家村、唐尕村、卧龙沟村；北塬镇前石村、堡子村、松树村；河西乡杨家村、大庄村、塔张村、桥窝村、常家村、李家村；新集镇杨坪村、寺湾村、苏山村、新集村、赵牌村；掌子沟乡白土窑村、曹家坡村；马集镇新农村、庙山村、长坡沿村；榆林乡窑湾村、榆丰村；漫路乡牟家河村；坡头乡冉坪村；民主乡五星村、尹家湾村、李家坪村；漠泥沟乡台塔村；刁祁镇龙泉村、围场村；南塬乡张河西村；先锋乡赵官村、鳌头村、何堡村、张梁村、徐马村、前韩村、大徐村、卢马村、丁韩村）巾帼家美积分超市进行续货或新建，每家投资1万元。</t>
  </si>
  <si>
    <t>进一步调动广大农村妇女群众及家庭积极参与到文明家庭创建、人居环境整治、关爱服务行动等工作中，助力乡村治理和精神文明建设。</t>
  </si>
  <si>
    <t>动员广大妇女在巩固“巾帼脱贫行动”成果与“乡村振兴巾帼行动”有效衔接方面发挥积极作用，引导群众“以积分改变习惯、勤劳改变生活”，持续推进“巾帼共建美丽家园清洁行动”和“村庄清洁行动”工作。</t>
  </si>
  <si>
    <t>妇联</t>
  </si>
  <si>
    <t>赵淑珍</t>
  </si>
  <si>
    <t>甘妇发[2022]5号</t>
  </si>
  <si>
    <t>三</t>
  </si>
  <si>
    <t>其他方面</t>
  </si>
  <si>
    <t>（一）就业</t>
  </si>
  <si>
    <t>1.跨省就业一次性往返交通补助</t>
  </si>
  <si>
    <t>临夏县脱贫劳动力（含监测帮扶对象）跨省就业交通费补贴项目</t>
  </si>
  <si>
    <t>实施脱贫劳动力（含监测帮扶对象）跨省就业交通费补贴项目，对元月份起在甘肃省以外地区实现连续稳定就业三个月以上的脱贫劳动力（含监测帮扶对象），凭用工单位出具的《就业证明》材料，每人一次性落实交通费奖补600元，预计1.4万人。</t>
  </si>
  <si>
    <t>通过项目实施，鼓励带动脱贫和防返贫检测对象劳动力积极参加劳务输转，实现长期稳定就业，有效增加家庭收入。</t>
  </si>
  <si>
    <t>鼓励带动脱贫和防返贫检测对象劳动力积极参加劳务输转，实现长期稳定就业，有效增加家庭收入。</t>
  </si>
  <si>
    <t>人社局</t>
  </si>
  <si>
    <t>李华俊</t>
  </si>
  <si>
    <t>劳务办</t>
  </si>
  <si>
    <t>马仲云</t>
  </si>
  <si>
    <t>临夏县脱贫劳动力和监测对象劳务增收产业奖补和跨省就业交通费补贴项目</t>
  </si>
  <si>
    <t>1.对连续稳定就业3个月以上的县籍脱贫劳动力和纳入全国防返贫监测信息系统监测对象劳动力外出务工人员进行奖补，确保群众实现稳定就业、稳定增收，不发生规模性返贫。
2.对元月份起在甘肃省以外地区实现连续稳定就业3个月以上的脱贫劳动力和纳入全国防返贫监测信息系统的监测对象劳动力，凭用工单位出具的《就业证明》等材料，每人一次性落实跨省交通费补贴。</t>
  </si>
  <si>
    <t>鼓励带动脱贫劳动力和监测对象积极参加劳务输转，实现长期稳定就业，有效增加家庭收入。</t>
  </si>
  <si>
    <t>通过“以奖代补”的方式，鼓励带动脱贫劳动力和监测对象积极参加劳务输转，实现长期稳定就业，有效增加家庭收入。</t>
  </si>
  <si>
    <t>第一批
临县振领发[2022]1号</t>
  </si>
  <si>
    <t>中央农业生产发展资金甘财农[2022]29号</t>
  </si>
  <si>
    <t>2.就业工厂吸纳省内劳动力补助</t>
  </si>
  <si>
    <t>3.就业培训</t>
  </si>
  <si>
    <t>临夏县脱贫户和防返贫监测对象劳动力技能培训补贴项目</t>
  </si>
  <si>
    <t>投资400万元，对全县25个乡镇1334名已脱贫和防返贫监测对象劳动力开展以中式面点师、中式烹调师、装挖机驾驶员、家政服务、育婴师、特色砖雕、木雕、养老护理员、旅游服务、酒店管理等技能培训，给予每人1000-3000元差异化技能培训补贴，本次解决128.4万元。</t>
  </si>
  <si>
    <t>使培训人员掌握一门增收技能，实现更好就业，稳步增加务工收入，巩固脱贫攻坚成果。</t>
  </si>
  <si>
    <t>使培训人员掌握一门增收技能，实现更好就业，稳步增加务工收入。</t>
  </si>
  <si>
    <t>4.公益性岗位</t>
  </si>
  <si>
    <t>乡村公益性岗位补助项目</t>
  </si>
  <si>
    <t>1.全县目前共有2380个乡村公益性岗位，2022年继续续聘2380人，每人每年补助0.6万元，总投资1428万元。2.全县55个临时乡村公益性岗位进行补助，每人每月补助500元，总投资11万元。</t>
  </si>
  <si>
    <t>项目实施后，解决2435人就业，可持续增加农户的收入。</t>
  </si>
  <si>
    <t>解决2380人就业，可持续增加农户的收入。</t>
  </si>
  <si>
    <t>县就业中心</t>
  </si>
  <si>
    <t>祁文川</t>
  </si>
  <si>
    <t>5.雨露计划职业教育</t>
  </si>
  <si>
    <t>“雨露计划”补助项目</t>
  </si>
  <si>
    <t>投资504.75万元，补助“雨露计划”职业教育学生3365人次，人均每学期补助1500元，分春、秋两期进行补助。</t>
  </si>
  <si>
    <t>通过项目实施，大力降低学生辍学风险，减轻学生家庭负担。</t>
  </si>
  <si>
    <t>大力降低学生辍学风险，减轻学生家庭负担。</t>
  </si>
  <si>
    <t>（二）致富带头人（高素质农民培训）</t>
  </si>
  <si>
    <t>（三）农业技术培训</t>
  </si>
  <si>
    <t>（四）困难群众饮用低氟边销茶</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</si>
</sst>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_ "/>
    <numFmt numFmtId="178" formatCode="0.00_ "/>
  </numFmts>
  <fonts count="38">
    <font>
      <sz val="11"/>
      <color theme="1"/>
      <name val="宋体"/>
      <charset val="134"/>
      <scheme val="minor"/>
    </font>
    <font>
      <sz val="9"/>
      <name val="黑体"/>
      <charset val="134"/>
    </font>
    <font>
      <sz val="9"/>
      <name val="方正小标宋简体"/>
      <charset val="134"/>
    </font>
    <font>
      <sz val="12"/>
      <name val="黑体"/>
      <charset val="134"/>
    </font>
    <font>
      <b/>
      <sz val="12"/>
      <name val="黑体"/>
      <charset val="134"/>
    </font>
    <font>
      <b/>
      <sz val="12"/>
      <name val="宋体"/>
      <charset val="134"/>
    </font>
    <font>
      <sz val="11"/>
      <name val="宋体"/>
      <charset val="134"/>
    </font>
    <font>
      <sz val="11"/>
      <name val="楷体"/>
      <charset val="134"/>
    </font>
    <font>
      <sz val="11"/>
      <name val="宋体"/>
      <charset val="134"/>
      <scheme val="minor"/>
    </font>
    <font>
      <b/>
      <sz val="12"/>
      <name val="楷体"/>
      <charset val="134"/>
    </font>
    <font>
      <sz val="9"/>
      <name val="宋体"/>
      <charset val="134"/>
    </font>
    <font>
      <sz val="26"/>
      <name val="方正小标宋简体"/>
      <charset val="134"/>
    </font>
    <font>
      <b/>
      <sz val="11"/>
      <name val="楷体"/>
      <charset val="134"/>
    </font>
    <font>
      <sz val="12"/>
      <color theme="1"/>
      <name val="楷体"/>
      <charset val="134"/>
    </font>
    <font>
      <sz val="11"/>
      <color theme="1"/>
      <name val="楷体"/>
      <charset val="134"/>
    </font>
    <font>
      <sz val="12"/>
      <name val="楷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sz val="11"/>
      <color theme="1"/>
      <name val="Tahoma"/>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10"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1" applyNumberFormat="0" applyFill="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3" fillId="0" borderId="0" applyNumberFormat="0" applyFill="0" applyBorder="0" applyAlignment="0" applyProtection="0">
      <alignment vertical="center"/>
    </xf>
    <xf numFmtId="0" fontId="24" fillId="3" borderId="13" applyNumberFormat="0" applyAlignment="0" applyProtection="0">
      <alignment vertical="center"/>
    </xf>
    <xf numFmtId="0" fontId="25" fillId="4" borderId="14" applyNumberFormat="0" applyAlignment="0" applyProtection="0">
      <alignment vertical="center"/>
    </xf>
    <xf numFmtId="0" fontId="26" fillId="4" borderId="13" applyNumberFormat="0" applyAlignment="0" applyProtection="0">
      <alignment vertical="center"/>
    </xf>
    <xf numFmtId="0" fontId="27" fillId="5" borderId="15" applyNumberFormat="0" applyAlignment="0" applyProtection="0">
      <alignment vertical="center"/>
    </xf>
    <xf numFmtId="0" fontId="28" fillId="0" borderId="16" applyNumberFormat="0" applyFill="0" applyAlignment="0" applyProtection="0">
      <alignment vertical="center"/>
    </xf>
    <xf numFmtId="0" fontId="29" fillId="0" borderId="17"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xf numFmtId="0" fontId="0" fillId="0" borderId="0">
      <alignment vertical="center"/>
    </xf>
    <xf numFmtId="0" fontId="35" fillId="0" borderId="0">
      <alignment vertical="center"/>
    </xf>
    <xf numFmtId="0" fontId="35" fillId="0" borderId="0" applyProtection="0"/>
    <xf numFmtId="0" fontId="0" fillId="0" borderId="0"/>
    <xf numFmtId="0" fontId="36" fillId="0" borderId="0">
      <alignment vertical="center"/>
    </xf>
    <xf numFmtId="0" fontId="35" fillId="0" borderId="0"/>
    <xf numFmtId="0" fontId="0" fillId="0" borderId="0">
      <alignment vertical="center"/>
    </xf>
    <xf numFmtId="0" fontId="35" fillId="0" borderId="0">
      <alignment vertical="center"/>
    </xf>
    <xf numFmtId="0" fontId="36" fillId="0" borderId="0"/>
    <xf numFmtId="0" fontId="35" fillId="0" borderId="0">
      <alignment vertical="center"/>
    </xf>
    <xf numFmtId="0" fontId="0" fillId="0" borderId="0">
      <alignment vertical="center"/>
    </xf>
    <xf numFmtId="0" fontId="37" fillId="0" borderId="0"/>
    <xf numFmtId="0" fontId="35" fillId="0" borderId="0">
      <alignment vertical="center"/>
    </xf>
    <xf numFmtId="0" fontId="35" fillId="0" borderId="0"/>
  </cellStyleXfs>
  <cellXfs count="83">
    <xf numFmtId="0" fontId="0" fillId="0" borderId="0" xfId="0">
      <alignment vertical="center"/>
    </xf>
    <xf numFmtId="0" fontId="1" fillId="0" borderId="0" xfId="54" applyNumberFormat="1" applyFont="1" applyFill="1" applyBorder="1" applyAlignment="1">
      <alignment vertical="center" wrapText="1"/>
    </xf>
    <xf numFmtId="0" fontId="2" fillId="0" borderId="0" xfId="54" applyNumberFormat="1" applyFont="1" applyFill="1" applyBorder="1" applyAlignment="1">
      <alignment vertical="center" wrapText="1"/>
    </xf>
    <xf numFmtId="0" fontId="3" fillId="0" borderId="0" xfId="54" applyNumberFormat="1" applyFont="1" applyFill="1" applyBorder="1" applyAlignment="1">
      <alignment vertical="center" wrapText="1"/>
    </xf>
    <xf numFmtId="0" fontId="4" fillId="0" borderId="0" xfId="54" applyNumberFormat="1" applyFont="1" applyFill="1" applyBorder="1" applyAlignment="1">
      <alignment vertical="center" wrapText="1"/>
    </xf>
    <xf numFmtId="0" fontId="5" fillId="0" borderId="0" xfId="0" applyFont="1" applyFill="1" applyAlignment="1">
      <alignment vertical="center" wrapText="1"/>
    </xf>
    <xf numFmtId="0" fontId="6" fillId="0" borderId="0" xfId="0" applyFont="1" applyFill="1" applyAlignment="1">
      <alignment vertical="center" wrapText="1"/>
    </xf>
    <xf numFmtId="0" fontId="7" fillId="0" borderId="0" xfId="0" applyFont="1" applyFill="1" applyAlignment="1">
      <alignment vertical="center" wrapText="1"/>
    </xf>
    <xf numFmtId="0" fontId="8" fillId="0" borderId="0" xfId="0" applyFont="1" applyFill="1">
      <alignment vertical="center"/>
    </xf>
    <xf numFmtId="0" fontId="9" fillId="0" borderId="0" xfId="0" applyFont="1" applyFill="1" applyAlignment="1">
      <alignment vertical="center" wrapText="1"/>
    </xf>
    <xf numFmtId="0" fontId="10" fillId="0" borderId="0" xfId="0" applyFont="1" applyFill="1" applyAlignment="1">
      <alignment vertical="center" wrapText="1"/>
    </xf>
    <xf numFmtId="0" fontId="10" fillId="0" borderId="0" xfId="54" applyNumberFormat="1" applyFont="1" applyFill="1" applyBorder="1" applyAlignment="1">
      <alignment horizontal="center" vertical="center" wrapText="1"/>
    </xf>
    <xf numFmtId="0" fontId="10" fillId="0" borderId="0" xfId="54" applyNumberFormat="1" applyFont="1" applyFill="1" applyBorder="1" applyAlignment="1">
      <alignment horizontal="left" vertical="center" wrapText="1"/>
    </xf>
    <xf numFmtId="0" fontId="3" fillId="0" borderId="0" xfId="54" applyNumberFormat="1" applyFont="1" applyFill="1" applyAlignment="1">
      <alignment horizontal="left" vertical="center" wrapText="1"/>
    </xf>
    <xf numFmtId="0" fontId="1" fillId="0" borderId="0" xfId="54" applyNumberFormat="1" applyFont="1" applyFill="1" applyBorder="1" applyAlignment="1">
      <alignment horizontal="center" vertical="center" wrapText="1"/>
    </xf>
    <xf numFmtId="0" fontId="1" fillId="0" borderId="0" xfId="54" applyNumberFormat="1" applyFont="1" applyFill="1" applyBorder="1" applyAlignment="1">
      <alignment horizontal="left" vertical="center" wrapText="1"/>
    </xf>
    <xf numFmtId="0" fontId="11" fillId="0" borderId="0" xfId="54" applyNumberFormat="1" applyFont="1" applyFill="1" applyAlignment="1">
      <alignment horizontal="center" vertical="center" wrapText="1"/>
    </xf>
    <xf numFmtId="0" fontId="11" fillId="0" borderId="0" xfId="54" applyNumberFormat="1" applyFont="1" applyFill="1" applyAlignment="1">
      <alignment horizontal="left" vertical="center" wrapText="1"/>
    </xf>
    <xf numFmtId="0" fontId="3" fillId="0" borderId="1" xfId="54" applyNumberFormat="1" applyFont="1" applyFill="1" applyBorder="1" applyAlignment="1">
      <alignment horizontal="center" vertical="center" wrapText="1"/>
    </xf>
    <xf numFmtId="0" fontId="3" fillId="0" borderId="2" xfId="54" applyNumberFormat="1" applyFont="1" applyFill="1" applyBorder="1" applyAlignment="1">
      <alignment horizontal="center" vertical="center" wrapText="1"/>
    </xf>
    <xf numFmtId="0" fontId="3" fillId="0" borderId="3" xfId="54" applyNumberFormat="1" applyFont="1" applyFill="1" applyBorder="1" applyAlignment="1">
      <alignment horizontal="center" vertical="center" wrapText="1"/>
    </xf>
    <xf numFmtId="0" fontId="9" fillId="0" borderId="1" xfId="54" applyNumberFormat="1" applyFont="1" applyFill="1" applyBorder="1" applyAlignment="1">
      <alignment horizontal="center" vertical="center" wrapText="1"/>
    </xf>
    <xf numFmtId="0" fontId="9" fillId="0" borderId="1" xfId="54"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56" applyNumberFormat="1" applyFont="1" applyFill="1" applyBorder="1" applyAlignment="1">
      <alignment horizontal="left" vertical="center" wrapText="1"/>
    </xf>
    <xf numFmtId="0" fontId="7" fillId="0" borderId="1" xfId="54" applyNumberFormat="1" applyFont="1" applyFill="1" applyBorder="1" applyAlignment="1">
      <alignment horizontal="center" vertical="center" wrapText="1"/>
    </xf>
    <xf numFmtId="0" fontId="12" fillId="0" borderId="1" xfId="54"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7" fillId="0" borderId="1" xfId="0" applyNumberFormat="1" applyFont="1" applyFill="1" applyBorder="1" applyAlignment="1">
      <alignment vertical="top" wrapText="1"/>
    </xf>
    <xf numFmtId="0" fontId="7" fillId="0" borderId="1"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4" xfId="0" applyNumberFormat="1" applyFont="1" applyFill="1" applyBorder="1" applyAlignment="1">
      <alignment horizontal="center" vertical="center" wrapText="1"/>
    </xf>
    <xf numFmtId="0" fontId="7" fillId="0" borderId="4" xfId="0" applyNumberFormat="1" applyFont="1" applyFill="1" applyBorder="1" applyAlignment="1">
      <alignment vertical="center" wrapText="1"/>
    </xf>
    <xf numFmtId="0" fontId="7" fillId="0" borderId="5" xfId="0" applyNumberFormat="1" applyFont="1" applyFill="1" applyBorder="1" applyAlignment="1">
      <alignment horizontal="center" vertical="center" wrapText="1"/>
    </xf>
    <xf numFmtId="0" fontId="7" fillId="0" borderId="5" xfId="0" applyNumberFormat="1" applyFont="1" applyFill="1" applyBorder="1" applyAlignment="1">
      <alignment vertical="center" wrapText="1"/>
    </xf>
    <xf numFmtId="0"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3" fillId="0" borderId="4" xfId="54" applyNumberFormat="1" applyFont="1" applyFill="1" applyBorder="1" applyAlignment="1">
      <alignment horizontal="center" vertical="center" wrapText="1"/>
    </xf>
    <xf numFmtId="0" fontId="3" fillId="0" borderId="5" xfId="54" applyNumberFormat="1" applyFont="1" applyFill="1" applyBorder="1" applyAlignment="1">
      <alignment horizontal="center" vertical="center" wrapText="1"/>
    </xf>
    <xf numFmtId="0" fontId="7" fillId="0" borderId="1" xfId="54" applyNumberFormat="1" applyFont="1" applyFill="1" applyBorder="1" applyAlignment="1">
      <alignment horizontal="left" vertical="center" wrapText="1"/>
    </xf>
    <xf numFmtId="0" fontId="7" fillId="0" borderId="4" xfId="0" applyFont="1" applyFill="1" applyBorder="1" applyAlignment="1">
      <alignment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vertical="center" wrapText="1"/>
    </xf>
    <xf numFmtId="0" fontId="7" fillId="0" borderId="7" xfId="0" applyFont="1" applyFill="1" applyBorder="1" applyAlignment="1">
      <alignment horizontal="center" vertical="center" wrapText="1"/>
    </xf>
    <xf numFmtId="0" fontId="7" fillId="0" borderId="1" xfId="56"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7" fillId="0" borderId="1" xfId="54" applyNumberFormat="1" applyFont="1" applyFill="1" applyBorder="1" applyAlignment="1">
      <alignment horizontal="justify" vertical="center" wrapText="1"/>
    </xf>
    <xf numFmtId="0" fontId="14" fillId="0" borderId="1" xfId="0" applyFont="1" applyFill="1" applyBorder="1" applyAlignment="1">
      <alignment horizontal="center" vertical="center" wrapText="1"/>
    </xf>
    <xf numFmtId="0" fontId="14" fillId="0" borderId="0" xfId="0" applyFont="1" applyFill="1" applyAlignment="1">
      <alignment vertical="center" wrapText="1"/>
    </xf>
    <xf numFmtId="0" fontId="13" fillId="0" borderId="1"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0" fontId="7" fillId="0" borderId="1" xfId="54" applyNumberFormat="1" applyFont="1" applyFill="1" applyBorder="1" applyAlignment="1">
      <alignmen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8"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15"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7" fillId="0" borderId="5" xfId="0" applyNumberFormat="1" applyFont="1" applyFill="1" applyBorder="1" applyAlignment="1">
      <alignment horizontal="left" vertical="center" wrapText="1"/>
    </xf>
    <xf numFmtId="0" fontId="7" fillId="0" borderId="4" xfId="54" applyNumberFormat="1" applyFont="1" applyFill="1" applyBorder="1" applyAlignment="1">
      <alignment horizontal="center" vertical="center" wrapText="1"/>
    </xf>
    <xf numFmtId="0" fontId="7" fillId="0" borderId="9" xfId="0" applyNumberFormat="1" applyFont="1" applyFill="1" applyBorder="1" applyAlignment="1">
      <alignment vertical="center" wrapText="1"/>
    </xf>
    <xf numFmtId="49" fontId="7" fillId="0" borderId="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9" fillId="0" borderId="1" xfId="0" applyNumberFormat="1" applyFont="1" applyFill="1" applyBorder="1" applyAlignment="1">
      <alignment vertical="center" wrapText="1"/>
    </xf>
  </cellXfs>
  <cellStyles count="6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3" xfId="49"/>
    <cellStyle name="常规 9" xfId="50"/>
    <cellStyle name="常规 2_2-1统计表_1" xfId="51"/>
    <cellStyle name="常规 2 2" xfId="52"/>
    <cellStyle name="常规 2 3" xfId="53"/>
    <cellStyle name="常规 2" xfId="54"/>
    <cellStyle name="常规 10 3 2" xfId="55"/>
    <cellStyle name="常规 100" xfId="56"/>
    <cellStyle name="常规 11" xfId="57"/>
    <cellStyle name="常规 18" xfId="58"/>
    <cellStyle name="常规 4" xfId="59"/>
    <cellStyle name="常规 7" xfId="60"/>
    <cellStyle name="常规_Sheet1" xfId="61"/>
    <cellStyle name="常规 14" xfId="62"/>
  </cellStyles>
  <dxfs count="1">
    <dxf>
      <fill>
        <patternFill patternType="solid">
          <bgColor rgb="FFFF9900"/>
        </patternFill>
      </fill>
    </dxf>
  </dxfs>
  <tableStyles count="0" defaultTableStyle="TableStyleMedium2" defaultPivotStyle="PivotStyleLight16"/>
  <colors>
    <mruColors>
      <color rgb="00679DBA"/>
      <color rgb="00FF0000"/>
      <color rgb="00000000"/>
      <color rgb="0092D050"/>
      <color rgb="00FFFFFF"/>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DOCUME~1\zq\LOCALS~1\Temp\&#25919;&#27861;&#21475;&#24120;&#29992;&#32479;&#35745;&#36164;&#26009;\&#19977;&#23395;&#24230;&#27719;&#24635;\&#39044;&#31639;\2006&#39044;&#31639;&#25253;&#349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O:\DOCUME~1\zq\LOCALS~1\Temp\&#36130;&#25919;&#20379;&#20859;&#20154;&#21592;&#20449;&#24687;&#34920;\&#25945;&#32946;\&#27896;&#27700;&#22235;&#2001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zzj(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O:\&#33609;&#21407;&#31449;&#23454;&#21517;&#21046;&#34920;&#26684;&#21450;&#29031;&#29255;\2011&#24180;&#24037;&#20316;\&#23454;&#21517;&#21046;&#31649;&#29702;&#24037;&#20316;\&#21160;&#21592;&#20250;\&#34892;&#25919;&#26426;&#26500;&#20154;&#21592;&#27169;&#2649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编码"/>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各年度收费、罚没、专项收入.xls]Sheet3"/>
      <sheetName val="本年收入合计"/>
      <sheetName va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 val="13 铁路配件"/>
      <sheetName val="财政供养人员增幅"/>
      <sheetName val="P1012001"/>
      <sheetName val="工商税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 val="GDP"/>
      <sheetName val="公检法司编制"/>
      <sheetName val="行政编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 val="一般预算收入"/>
      <sheetName val="农业用地"/>
      <sheetName val="公检法司编制"/>
      <sheetName val="行政编制"/>
      <sheetName val="合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农业人口"/>
      <sheetName val="工商税收"/>
      <sheetName val="事业发展"/>
      <sheetName val="编码"/>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农业用地"/>
      <sheetName val="公检法司编制"/>
      <sheetName val="行政编制"/>
      <sheetName val="行政机构人员信息"/>
      <sheetName val="农业人口"/>
    </sheetNames>
    <sheetDataSet>
      <sheetData sheetId="0" refreshError="1"/>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人员支出"/>
      <sheetName val="合计"/>
      <sheetName val="农业用地"/>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事业发展"/>
      <sheetName val="编码"/>
      <sheetName val="人员支出"/>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行政区划"/>
      <sheetName val="农业人口"/>
      <sheetName val="2002年一般预算收入"/>
      <sheetName val="编码"/>
      <sheetName val="事业发展"/>
    </sheetNames>
    <sheetDataSet>
      <sheetData sheetId="0" refreshError="1"/>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农业用地"/>
      <sheetName val="本年收入合计"/>
      <sheetName val="行政区划"/>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02年一般预算收入"/>
      <sheetName val="人员支出"/>
      <sheetName val="一般预算收入"/>
      <sheetName val="财政供养人员增幅"/>
      <sheetName val="基础编码"/>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存货明细表"/>
      <sheetName val="原材料明细表"/>
      <sheetName val="产成品明细表"/>
      <sheetName val="32.5R水泥"/>
      <sheetName val="42.5R水泥"/>
      <sheetName val="复合PC32.5R"/>
      <sheetName val="外购熟料"/>
      <sheetName val="低碱PO42.5水泥"/>
      <sheetName val="石灰石"/>
      <sheetName val="制造费用"/>
      <sheetName val="待摊费用"/>
      <sheetName val="主营业务成本明细表"/>
      <sheetName val=""/>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1012001"/>
      <sheetName val="事业发展"/>
      <sheetName val="公检法司编制"/>
      <sheetName val="行政编制"/>
      <sheetName val="基础编码"/>
      <sheetName val="工商税收"/>
      <sheetName val="2002年一般预算收入"/>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行政机构人员信息"/>
      <sheetName val="数据输入说明"/>
      <sheetName val="行政区划"/>
      <sheetName val="人员支出"/>
      <sheetName val="P1012001"/>
    </sheetNames>
    <sheetDataSet>
      <sheetData sheetId="0" refreshError="1"/>
      <sheetData sheetId="1" refreshError="1"/>
      <sheetData sheetId="2" refreshError="1"/>
      <sheetData sheetId="3" refreshError="1"/>
      <sheetData sheetId="4"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efine"/>
      <sheetName val="中小学生"/>
      <sheetName val="基础编码"/>
      <sheetName val="P1012001"/>
      <sheetName val="2002年一般预算收入"/>
      <sheetName val="行政机构人员信息"/>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总人口"/>
      <sheetName val="2002年一般预算收入"/>
      <sheetName val="P1012001"/>
      <sheetName val="中小学生"/>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 val="行政机构人员信息"/>
      <sheetName val="基础编码"/>
      <sheetName val="一般预算收入"/>
      <sheetName val="P1012001"/>
      <sheetName val="皋兰县"/>
      <sheetName val="永登"/>
      <sheetName val="七里河"/>
      <sheetName val="榆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财政供养人员增幅"/>
      <sheetName val="中小学生"/>
      <sheetName val="总人口"/>
      <sheetName val="#REF!"/>
      <sheetName val="农业用地"/>
      <sheetName val="本年收入合计"/>
      <sheetName va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村级支出"/>
      <sheetName val="总人口"/>
      <sheetName val="财政供养人员增幅"/>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13 铁路配件"/>
      <sheetName val="P1012001"/>
      <sheetName val="________"/>
      <sheetName val="XL4Poppy"/>
      <sheetName val="村级支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DP"/>
      <sheetName val="本年收入合计"/>
      <sheetName val="合计"/>
      <sheetName val="村级支出"/>
      <sheetName val="13 铁路配件"/>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一般预算收入"/>
      <sheetName val="财政供养人员增幅"/>
      <sheetName val="行政区划"/>
      <sheetName val="农业人口"/>
      <sheetName val="GDP"/>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工商税收"/>
      <sheetName val="村级支出"/>
      <sheetName val="中小学生"/>
      <sheetName val="P1012001"/>
      <sheetName val="一般预算收入"/>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294"/>
  <sheetViews>
    <sheetView tabSelected="1" zoomScale="70" zoomScaleNormal="70" workbookViewId="0">
      <pane xSplit="5" ySplit="6" topLeftCell="F102" activePane="bottomRight" state="frozen"/>
      <selection/>
      <selection pane="topRight"/>
      <selection pane="bottomLeft"/>
      <selection pane="bottomRight" activeCell="A1" sqref="$A1:$XFD1048576"/>
    </sheetView>
  </sheetViews>
  <sheetFormatPr defaultColWidth="9" defaultRowHeight="11.25"/>
  <cols>
    <col min="1" max="1" width="6.71666666666667" style="11" customWidth="1"/>
    <col min="2" max="2" width="12.2166666666667" style="12" customWidth="1"/>
    <col min="3" max="3" width="6.09166666666667" style="11" customWidth="1"/>
    <col min="4" max="4" width="9.53333333333333" style="11" customWidth="1"/>
    <col min="5" max="5" width="25.7166666666667" style="12" customWidth="1"/>
    <col min="6" max="6" width="63.5666666666667" style="12" customWidth="1"/>
    <col min="7" max="7" width="13.5666666666667" style="11" customWidth="1"/>
    <col min="8" max="8" width="8.75" style="11" customWidth="1"/>
    <col min="9" max="9" width="8.38333333333333" style="11" customWidth="1"/>
    <col min="10" max="11" width="7.10833333333333" style="11" customWidth="1"/>
    <col min="12" max="12" width="12.5" style="11" customWidth="1"/>
    <col min="13" max="13" width="26.8833333333333" style="12" customWidth="1"/>
    <col min="14" max="14" width="22.8833333333333" style="12" customWidth="1"/>
    <col min="15" max="15" width="6.66666666666667" style="11" customWidth="1"/>
    <col min="16" max="17" width="6.775" style="11" customWidth="1"/>
    <col min="18" max="18" width="7.49166666666667" style="11" customWidth="1"/>
    <col min="19" max="20" width="7.10833333333333" style="11" customWidth="1"/>
    <col min="21" max="21" width="7.96666666666667" style="11" customWidth="1"/>
    <col min="22" max="22" width="9" style="11" customWidth="1"/>
    <col min="23" max="23" width="10.3083333333333" style="11" customWidth="1"/>
    <col min="24" max="24" width="8.59166666666667" style="11" customWidth="1"/>
    <col min="25" max="25" width="11.8666666666667" style="11" customWidth="1"/>
    <col min="26" max="26" width="8.43333333333333" style="11" customWidth="1"/>
    <col min="27" max="27" width="12.5" style="11" customWidth="1"/>
    <col min="28" max="28" width="9.63333333333333" style="11" customWidth="1"/>
    <col min="29" max="16384" width="9" style="10"/>
  </cols>
  <sheetData>
    <row r="1" s="1" customFormat="1" ht="17.1" customHeight="1" spans="1:28">
      <c r="A1" s="13" t="s">
        <v>0</v>
      </c>
      <c r="B1" s="13"/>
      <c r="C1" s="14"/>
      <c r="D1" s="14"/>
      <c r="E1" s="15"/>
      <c r="F1" s="15"/>
      <c r="G1" s="14"/>
      <c r="H1" s="14"/>
      <c r="I1" s="14"/>
      <c r="J1" s="14"/>
      <c r="K1" s="14"/>
      <c r="L1" s="14"/>
      <c r="M1" s="15"/>
      <c r="N1" s="15"/>
      <c r="O1" s="14"/>
      <c r="P1" s="14"/>
      <c r="Q1" s="14"/>
      <c r="R1" s="14"/>
      <c r="S1" s="14"/>
      <c r="T1" s="14"/>
      <c r="U1" s="14"/>
      <c r="V1" s="14"/>
      <c r="W1" s="14"/>
      <c r="X1" s="14"/>
      <c r="Y1" s="14"/>
      <c r="Z1" s="14"/>
      <c r="AA1" s="14"/>
      <c r="AB1" s="14"/>
    </row>
    <row r="2" s="2" customFormat="1" ht="27" customHeight="1" spans="1:28">
      <c r="A2" s="16" t="s">
        <v>1</v>
      </c>
      <c r="B2" s="17"/>
      <c r="C2" s="16"/>
      <c r="D2" s="16"/>
      <c r="E2" s="17"/>
      <c r="F2" s="17"/>
      <c r="G2" s="16"/>
      <c r="H2" s="16"/>
      <c r="I2" s="16"/>
      <c r="J2" s="16"/>
      <c r="K2" s="16"/>
      <c r="L2" s="16"/>
      <c r="M2" s="17"/>
      <c r="N2" s="17"/>
      <c r="O2" s="16"/>
      <c r="P2" s="16"/>
      <c r="Q2" s="16"/>
      <c r="R2" s="16"/>
      <c r="S2" s="16"/>
      <c r="T2" s="16"/>
      <c r="U2" s="16"/>
      <c r="V2" s="16"/>
      <c r="W2" s="16"/>
      <c r="X2" s="16"/>
      <c r="Y2" s="16"/>
      <c r="Z2" s="16"/>
      <c r="AA2" s="16"/>
      <c r="AB2" s="16"/>
    </row>
    <row r="3" s="3" customFormat="1" ht="30" customHeight="1" spans="1:28">
      <c r="A3" s="18" t="s">
        <v>2</v>
      </c>
      <c r="B3" s="18" t="s">
        <v>3</v>
      </c>
      <c r="C3" s="18" t="s">
        <v>4</v>
      </c>
      <c r="D3" s="18" t="s">
        <v>5</v>
      </c>
      <c r="E3" s="18" t="s">
        <v>6</v>
      </c>
      <c r="F3" s="18" t="s">
        <v>7</v>
      </c>
      <c r="G3" s="19" t="s">
        <v>8</v>
      </c>
      <c r="H3" s="20"/>
      <c r="I3" s="20"/>
      <c r="J3" s="20"/>
      <c r="K3" s="20"/>
      <c r="L3" s="18" t="s">
        <v>9</v>
      </c>
      <c r="M3" s="18" t="s">
        <v>10</v>
      </c>
      <c r="N3" s="18"/>
      <c r="O3" s="18"/>
      <c r="P3" s="18"/>
      <c r="Q3" s="18"/>
      <c r="R3" s="18"/>
      <c r="S3" s="18"/>
      <c r="T3" s="18"/>
      <c r="U3" s="18"/>
      <c r="V3" s="18"/>
      <c r="W3" s="18" t="s">
        <v>11</v>
      </c>
      <c r="X3" s="18"/>
      <c r="Y3" s="18" t="s">
        <v>12</v>
      </c>
      <c r="Z3" s="18"/>
      <c r="AA3" s="18" t="s">
        <v>13</v>
      </c>
      <c r="AB3" s="46" t="s">
        <v>14</v>
      </c>
    </row>
    <row r="4" s="3" customFormat="1" ht="43" customHeight="1" spans="1:28">
      <c r="A4" s="18"/>
      <c r="B4" s="18"/>
      <c r="C4" s="18"/>
      <c r="D4" s="18"/>
      <c r="E4" s="18"/>
      <c r="F4" s="18"/>
      <c r="G4" s="18" t="s">
        <v>15</v>
      </c>
      <c r="H4" s="18" t="s">
        <v>16</v>
      </c>
      <c r="I4" s="18" t="s">
        <v>17</v>
      </c>
      <c r="J4" s="18" t="s">
        <v>18</v>
      </c>
      <c r="K4" s="18" t="s">
        <v>19</v>
      </c>
      <c r="L4" s="18"/>
      <c r="M4" s="46" t="s">
        <v>20</v>
      </c>
      <c r="N4" s="46" t="s">
        <v>21</v>
      </c>
      <c r="O4" s="18" t="s">
        <v>22</v>
      </c>
      <c r="P4" s="18"/>
      <c r="Q4" s="18" t="s">
        <v>23</v>
      </c>
      <c r="R4" s="18"/>
      <c r="S4" s="18"/>
      <c r="T4" s="18" t="s">
        <v>24</v>
      </c>
      <c r="U4" s="18"/>
      <c r="V4" s="18"/>
      <c r="W4" s="18" t="s">
        <v>25</v>
      </c>
      <c r="X4" s="18" t="s">
        <v>26</v>
      </c>
      <c r="Y4" s="18" t="s">
        <v>25</v>
      </c>
      <c r="Z4" s="18" t="s">
        <v>26</v>
      </c>
      <c r="AA4" s="18"/>
      <c r="AB4" s="47"/>
    </row>
    <row r="5" s="3" customFormat="1" ht="79" customHeight="1" spans="1:28">
      <c r="A5" s="18"/>
      <c r="B5" s="18"/>
      <c r="C5" s="18"/>
      <c r="D5" s="18"/>
      <c r="E5" s="18"/>
      <c r="F5" s="18"/>
      <c r="G5" s="18"/>
      <c r="H5" s="18"/>
      <c r="I5" s="18"/>
      <c r="J5" s="18"/>
      <c r="K5" s="18"/>
      <c r="L5" s="18"/>
      <c r="M5" s="47"/>
      <c r="N5" s="47"/>
      <c r="O5" s="18" t="s">
        <v>27</v>
      </c>
      <c r="P5" s="18" t="s">
        <v>28</v>
      </c>
      <c r="Q5" s="18" t="s">
        <v>29</v>
      </c>
      <c r="R5" s="18" t="s">
        <v>30</v>
      </c>
      <c r="S5" s="18" t="s">
        <v>31</v>
      </c>
      <c r="T5" s="18" t="s">
        <v>29</v>
      </c>
      <c r="U5" s="18" t="s">
        <v>32</v>
      </c>
      <c r="V5" s="18" t="s">
        <v>33</v>
      </c>
      <c r="W5" s="18"/>
      <c r="X5" s="18"/>
      <c r="Y5" s="18"/>
      <c r="Z5" s="18"/>
      <c r="AA5" s="18"/>
      <c r="AB5" s="18"/>
    </row>
    <row r="6" s="4" customFormat="1" ht="39" customHeight="1" spans="1:28">
      <c r="A6" s="21" t="s">
        <v>34</v>
      </c>
      <c r="B6" s="22"/>
      <c r="C6" s="21"/>
      <c r="D6" s="21"/>
      <c r="E6" s="22"/>
      <c r="F6" s="22"/>
      <c r="G6" s="21">
        <f>G7+G180+G264</f>
        <v>80751</v>
      </c>
      <c r="H6" s="21">
        <f t="shared" ref="G6:K6" si="0">H7+H180+H264</f>
        <v>53650</v>
      </c>
      <c r="I6" s="21">
        <f t="shared" si="0"/>
        <v>27101</v>
      </c>
      <c r="J6" s="21">
        <f t="shared" si="0"/>
        <v>0</v>
      </c>
      <c r="K6" s="21">
        <f t="shared" si="0"/>
        <v>0</v>
      </c>
      <c r="L6" s="21"/>
      <c r="M6" s="22"/>
      <c r="N6" s="22"/>
      <c r="O6" s="21"/>
      <c r="P6" s="21"/>
      <c r="Q6" s="21"/>
      <c r="R6" s="21"/>
      <c r="S6" s="21"/>
      <c r="T6" s="21"/>
      <c r="U6" s="21"/>
      <c r="V6" s="21"/>
      <c r="W6" s="21"/>
      <c r="X6" s="21"/>
      <c r="Y6" s="21"/>
      <c r="Z6" s="21"/>
      <c r="AA6" s="21"/>
      <c r="AB6" s="21"/>
    </row>
    <row r="7" s="5" customFormat="1" ht="39" customHeight="1" spans="1:28">
      <c r="A7" s="23" t="s">
        <v>35</v>
      </c>
      <c r="B7" s="24" t="s">
        <v>36</v>
      </c>
      <c r="C7" s="24"/>
      <c r="D7" s="24"/>
      <c r="E7" s="24"/>
      <c r="F7" s="24"/>
      <c r="G7" s="25">
        <f>G8+G106+G156+G158+G160+G162+G164+G178</f>
        <v>43849.57</v>
      </c>
      <c r="H7" s="25">
        <f>H8+H106+H156+H158+H160+H162+H164+H178</f>
        <v>28926.75</v>
      </c>
      <c r="I7" s="25">
        <f>I8+I106+I156+I158+I160+I162+I164+I178</f>
        <v>14922.82</v>
      </c>
      <c r="J7" s="25">
        <f>J8+J106+J156+J158+J160+J162+J164+J178</f>
        <v>0</v>
      </c>
      <c r="K7" s="25">
        <f>K8+K106+K156+K158+K160+K162+K164+K178</f>
        <v>0</v>
      </c>
      <c r="L7" s="23"/>
      <c r="M7" s="24"/>
      <c r="N7" s="24"/>
      <c r="O7" s="23"/>
      <c r="P7" s="23"/>
      <c r="Q7" s="23"/>
      <c r="R7" s="23"/>
      <c r="S7" s="23"/>
      <c r="T7" s="23"/>
      <c r="U7" s="23"/>
      <c r="V7" s="23"/>
      <c r="W7" s="21"/>
      <c r="X7" s="21"/>
      <c r="Y7" s="23"/>
      <c r="Z7" s="23"/>
      <c r="AA7" s="21"/>
      <c r="AB7" s="21"/>
    </row>
    <row r="8" s="6" customFormat="1" ht="39" customHeight="1" spans="1:28">
      <c r="A8" s="26"/>
      <c r="B8" s="27" t="s">
        <v>37</v>
      </c>
      <c r="C8" s="27"/>
      <c r="D8" s="27"/>
      <c r="E8" s="27"/>
      <c r="F8" s="28"/>
      <c r="G8" s="29">
        <f>G9+G11+G13+G17+G30+G32+G34+G37+G39+G41+G43+G45+G83+G86</f>
        <v>27397.89</v>
      </c>
      <c r="H8" s="29">
        <f>H9+H11+H13+H17+H30+H32+H34+H37+H39+H41+H43+H45+H83+H86</f>
        <v>19031.11</v>
      </c>
      <c r="I8" s="29">
        <f>I9+I11+I13+I17+I30+I32+I34+I37+I39+I41+I43+I45+I83+I86</f>
        <v>8366.78</v>
      </c>
      <c r="J8" s="29">
        <f>J9+J11+J13+J17+J30+J32+J34+J37+J39+J41+J43+J45+J83+J86</f>
        <v>0</v>
      </c>
      <c r="K8" s="29">
        <f>K9+K11+K13+K17+K30+K32+K34+K37+K39+K41+K43+K45+K83+K86</f>
        <v>0</v>
      </c>
      <c r="L8" s="26"/>
      <c r="M8" s="28"/>
      <c r="N8" s="28"/>
      <c r="O8" s="26"/>
      <c r="P8" s="26"/>
      <c r="Q8" s="26"/>
      <c r="R8" s="26"/>
      <c r="S8" s="26"/>
      <c r="T8" s="26"/>
      <c r="U8" s="26"/>
      <c r="V8" s="26"/>
      <c r="W8" s="31"/>
      <c r="X8" s="31"/>
      <c r="Y8" s="26"/>
      <c r="Z8" s="26"/>
      <c r="AA8" s="31"/>
      <c r="AB8" s="31"/>
    </row>
    <row r="9" s="6" customFormat="1" ht="30" customHeight="1" spans="1:28">
      <c r="A9" s="26"/>
      <c r="B9" s="27" t="s">
        <v>38</v>
      </c>
      <c r="C9" s="27"/>
      <c r="D9" s="27"/>
      <c r="E9" s="27"/>
      <c r="F9" s="30"/>
      <c r="G9" s="31"/>
      <c r="H9" s="31"/>
      <c r="I9" s="31"/>
      <c r="J9" s="31"/>
      <c r="K9" s="31"/>
      <c r="L9" s="31"/>
      <c r="M9" s="48"/>
      <c r="N9" s="48"/>
      <c r="O9" s="31"/>
      <c r="P9" s="31"/>
      <c r="Q9" s="31"/>
      <c r="R9" s="31"/>
      <c r="S9" s="31"/>
      <c r="T9" s="31"/>
      <c r="U9" s="31"/>
      <c r="V9" s="31"/>
      <c r="W9" s="53"/>
      <c r="X9" s="53"/>
      <c r="Y9" s="31"/>
      <c r="Z9" s="31"/>
      <c r="AA9" s="31"/>
      <c r="AB9" s="31"/>
    </row>
    <row r="10" s="6" customFormat="1" ht="30" customHeight="1" spans="1:28">
      <c r="A10" s="26"/>
      <c r="B10" s="27" t="s">
        <v>39</v>
      </c>
      <c r="C10" s="32"/>
      <c r="D10" s="32"/>
      <c r="E10" s="27"/>
      <c r="F10" s="28"/>
      <c r="G10" s="29"/>
      <c r="H10" s="29"/>
      <c r="I10" s="29"/>
      <c r="J10" s="29"/>
      <c r="K10" s="29"/>
      <c r="L10" s="26"/>
      <c r="M10" s="28"/>
      <c r="N10" s="28"/>
      <c r="O10" s="26"/>
      <c r="P10" s="26"/>
      <c r="Q10" s="26"/>
      <c r="R10" s="26"/>
      <c r="S10" s="26"/>
      <c r="T10" s="26"/>
      <c r="U10" s="26"/>
      <c r="V10" s="26"/>
      <c r="W10" s="26"/>
      <c r="X10" s="26"/>
      <c r="Y10" s="26"/>
      <c r="Z10" s="26"/>
      <c r="AA10" s="26"/>
      <c r="AB10" s="26"/>
    </row>
    <row r="11" s="6" customFormat="1" ht="39" customHeight="1" spans="1:28">
      <c r="A11" s="26"/>
      <c r="B11" s="27" t="s">
        <v>40</v>
      </c>
      <c r="C11" s="27"/>
      <c r="D11" s="27"/>
      <c r="E11" s="27"/>
      <c r="F11" s="28"/>
      <c r="G11" s="29">
        <f>SUM(G12)</f>
        <v>2000</v>
      </c>
      <c r="H11" s="29">
        <f>SUM(H12)</f>
        <v>2000</v>
      </c>
      <c r="I11" s="29">
        <f>SUM(I12)</f>
        <v>0</v>
      </c>
      <c r="J11" s="29">
        <f>SUM(J12)</f>
        <v>0</v>
      </c>
      <c r="K11" s="29">
        <f>SUM(K12)</f>
        <v>0</v>
      </c>
      <c r="L11" s="26"/>
      <c r="M11" s="28"/>
      <c r="N11" s="28"/>
      <c r="O11" s="26"/>
      <c r="P11" s="26"/>
      <c r="Q11" s="26"/>
      <c r="R11" s="26"/>
      <c r="S11" s="26"/>
      <c r="T11" s="26"/>
      <c r="U11" s="26"/>
      <c r="V11" s="26"/>
      <c r="W11" s="26"/>
      <c r="X11" s="26"/>
      <c r="Y11" s="26"/>
      <c r="Z11" s="26"/>
      <c r="AA11" s="26"/>
      <c r="AB11" s="26"/>
    </row>
    <row r="12" s="6" customFormat="1" ht="135" spans="1:28">
      <c r="A12" s="26">
        <v>1</v>
      </c>
      <c r="B12" s="28" t="s">
        <v>41</v>
      </c>
      <c r="C12" s="26" t="s">
        <v>42</v>
      </c>
      <c r="D12" s="26" t="s">
        <v>43</v>
      </c>
      <c r="E12" s="29" t="s">
        <v>44</v>
      </c>
      <c r="F12" s="33" t="s">
        <v>45</v>
      </c>
      <c r="G12" s="29">
        <f>H12+I12+J12+K12</f>
        <v>2000</v>
      </c>
      <c r="H12" s="29">
        <v>2000</v>
      </c>
      <c r="I12" s="29"/>
      <c r="J12" s="29"/>
      <c r="K12" s="29"/>
      <c r="L12" s="29" t="s">
        <v>46</v>
      </c>
      <c r="M12" s="33" t="s">
        <v>47</v>
      </c>
      <c r="N12" s="33" t="s">
        <v>48</v>
      </c>
      <c r="O12" s="29"/>
      <c r="P12" s="29">
        <v>1</v>
      </c>
      <c r="Q12" s="29">
        <f>R12+S12</f>
        <v>0.01</v>
      </c>
      <c r="R12" s="29"/>
      <c r="S12" s="29">
        <v>0.01</v>
      </c>
      <c r="T12" s="29">
        <f>U12+V12</f>
        <v>0.04</v>
      </c>
      <c r="U12" s="29"/>
      <c r="V12" s="29">
        <v>0.04</v>
      </c>
      <c r="W12" s="29" t="s">
        <v>49</v>
      </c>
      <c r="X12" s="29" t="s">
        <v>50</v>
      </c>
      <c r="Y12" s="29" t="s">
        <v>49</v>
      </c>
      <c r="Z12" s="29" t="s">
        <v>50</v>
      </c>
      <c r="AA12" s="26" t="s">
        <v>51</v>
      </c>
      <c r="AB12" s="26"/>
    </row>
    <row r="13" s="6" customFormat="1" ht="39" customHeight="1" spans="1:28">
      <c r="A13" s="26"/>
      <c r="B13" s="27" t="s">
        <v>52</v>
      </c>
      <c r="C13" s="27"/>
      <c r="D13" s="27"/>
      <c r="E13" s="27"/>
      <c r="F13" s="33"/>
      <c r="G13" s="29">
        <f t="shared" ref="G13:K13" si="1">SUM(G14:G16)</f>
        <v>510.52</v>
      </c>
      <c r="H13" s="29">
        <f t="shared" si="1"/>
        <v>355</v>
      </c>
      <c r="I13" s="29">
        <f t="shared" si="1"/>
        <v>155.52</v>
      </c>
      <c r="J13" s="29">
        <f t="shared" si="1"/>
        <v>0</v>
      </c>
      <c r="K13" s="29">
        <f t="shared" si="1"/>
        <v>0</v>
      </c>
      <c r="L13" s="29"/>
      <c r="M13" s="33"/>
      <c r="N13" s="33"/>
      <c r="O13" s="29"/>
      <c r="P13" s="29"/>
      <c r="Q13" s="29"/>
      <c r="R13" s="29"/>
      <c r="S13" s="29"/>
      <c r="T13" s="29"/>
      <c r="U13" s="29"/>
      <c r="V13" s="29"/>
      <c r="W13" s="29"/>
      <c r="X13" s="29"/>
      <c r="Y13" s="29"/>
      <c r="Z13" s="31"/>
      <c r="AA13" s="31"/>
      <c r="AB13" s="31"/>
    </row>
    <row r="14" s="6" customFormat="1" ht="108" spans="1:28">
      <c r="A14" s="26">
        <v>1</v>
      </c>
      <c r="B14" s="28" t="s">
        <v>53</v>
      </c>
      <c r="C14" s="26" t="s">
        <v>42</v>
      </c>
      <c r="D14" s="26" t="s">
        <v>43</v>
      </c>
      <c r="E14" s="29" t="s">
        <v>54</v>
      </c>
      <c r="F14" s="33" t="s">
        <v>55</v>
      </c>
      <c r="G14" s="29">
        <f>H14+I14+J14+K14</f>
        <v>64</v>
      </c>
      <c r="H14" s="29">
        <v>55</v>
      </c>
      <c r="I14" s="29">
        <v>9</v>
      </c>
      <c r="J14" s="29"/>
      <c r="K14" s="29"/>
      <c r="L14" s="29" t="s">
        <v>56</v>
      </c>
      <c r="M14" s="33" t="s">
        <v>57</v>
      </c>
      <c r="N14" s="33" t="s">
        <v>58</v>
      </c>
      <c r="O14" s="29"/>
      <c r="P14" s="29">
        <v>3</v>
      </c>
      <c r="Q14" s="29">
        <f>R14+S14</f>
        <v>0.004</v>
      </c>
      <c r="R14" s="29"/>
      <c r="S14" s="29">
        <v>0.004</v>
      </c>
      <c r="T14" s="29">
        <f>U14+V14</f>
        <v>0.0128</v>
      </c>
      <c r="U14" s="29"/>
      <c r="V14" s="29">
        <v>0.0128</v>
      </c>
      <c r="W14" s="29" t="s">
        <v>49</v>
      </c>
      <c r="X14" s="29" t="s">
        <v>50</v>
      </c>
      <c r="Y14" s="29" t="s">
        <v>49</v>
      </c>
      <c r="Z14" s="29" t="s">
        <v>50</v>
      </c>
      <c r="AA14" s="31" t="s">
        <v>59</v>
      </c>
      <c r="AB14" s="31"/>
    </row>
    <row r="15" s="6" customFormat="1" ht="383" customHeight="1" spans="1:28">
      <c r="A15" s="26">
        <v>2</v>
      </c>
      <c r="B15" s="28" t="s">
        <v>60</v>
      </c>
      <c r="C15" s="26" t="s">
        <v>42</v>
      </c>
      <c r="D15" s="26" t="s">
        <v>43</v>
      </c>
      <c r="E15" s="29" t="s">
        <v>61</v>
      </c>
      <c r="F15" s="34" t="s">
        <v>62</v>
      </c>
      <c r="G15" s="29">
        <f>H15+I15+J15+K15</f>
        <v>146.52</v>
      </c>
      <c r="H15" s="29"/>
      <c r="I15" s="29">
        <v>146.52</v>
      </c>
      <c r="J15" s="29"/>
      <c r="K15" s="29"/>
      <c r="L15" s="29" t="s">
        <v>63</v>
      </c>
      <c r="M15" s="33" t="s">
        <v>64</v>
      </c>
      <c r="N15" s="33" t="s">
        <v>64</v>
      </c>
      <c r="O15" s="29"/>
      <c r="P15" s="29">
        <v>48</v>
      </c>
      <c r="Q15" s="29">
        <f>R15+S15</f>
        <v>0.025</v>
      </c>
      <c r="R15" s="29"/>
      <c r="S15" s="29">
        <v>0.025</v>
      </c>
      <c r="T15" s="29">
        <f>U15+V15</f>
        <v>0.1</v>
      </c>
      <c r="U15" s="29"/>
      <c r="V15" s="29">
        <v>0.1</v>
      </c>
      <c r="W15" s="29" t="s">
        <v>49</v>
      </c>
      <c r="X15" s="29" t="s">
        <v>50</v>
      </c>
      <c r="Y15" s="29" t="s">
        <v>49</v>
      </c>
      <c r="Z15" s="29" t="s">
        <v>50</v>
      </c>
      <c r="AA15" s="31" t="s">
        <v>59</v>
      </c>
      <c r="AB15" s="31"/>
    </row>
    <row r="16" s="6" customFormat="1" ht="135" spans="1:28">
      <c r="A16" s="26">
        <v>3</v>
      </c>
      <c r="B16" s="28" t="s">
        <v>65</v>
      </c>
      <c r="C16" s="26" t="s">
        <v>42</v>
      </c>
      <c r="D16" s="26" t="s">
        <v>43</v>
      </c>
      <c r="E16" s="29" t="s">
        <v>66</v>
      </c>
      <c r="F16" s="35" t="s">
        <v>67</v>
      </c>
      <c r="G16" s="29">
        <f>H16+I16+J16+K16</f>
        <v>300</v>
      </c>
      <c r="H16" s="29">
        <v>300</v>
      </c>
      <c r="I16" s="29"/>
      <c r="J16" s="29"/>
      <c r="K16" s="29"/>
      <c r="L16" s="29" t="s">
        <v>68</v>
      </c>
      <c r="M16" s="35" t="s">
        <v>69</v>
      </c>
      <c r="N16" s="35" t="s">
        <v>70</v>
      </c>
      <c r="O16" s="29">
        <v>4</v>
      </c>
      <c r="P16" s="29">
        <v>15</v>
      </c>
      <c r="Q16" s="29">
        <v>0.01</v>
      </c>
      <c r="R16" s="29">
        <v>0.005</v>
      </c>
      <c r="S16" s="29">
        <v>0.005</v>
      </c>
      <c r="T16" s="29">
        <v>0.04</v>
      </c>
      <c r="U16" s="29">
        <v>0.02</v>
      </c>
      <c r="V16" s="29">
        <v>0.02</v>
      </c>
      <c r="W16" s="29" t="s">
        <v>49</v>
      </c>
      <c r="X16" s="29" t="s">
        <v>50</v>
      </c>
      <c r="Y16" s="29" t="s">
        <v>49</v>
      </c>
      <c r="Z16" s="29" t="s">
        <v>50</v>
      </c>
      <c r="AA16" s="31" t="s">
        <v>71</v>
      </c>
      <c r="AB16" s="31" t="s">
        <v>72</v>
      </c>
    </row>
    <row r="17" s="6" customFormat="1" ht="39" customHeight="1" spans="1:28">
      <c r="A17" s="26"/>
      <c r="B17" s="27" t="s">
        <v>73</v>
      </c>
      <c r="C17" s="27"/>
      <c r="D17" s="27"/>
      <c r="E17" s="27"/>
      <c r="F17" s="33"/>
      <c r="G17" s="29">
        <f>SUM(G18:G29)</f>
        <v>6916.11</v>
      </c>
      <c r="H17" s="29">
        <f>SUM(H18:H29)</f>
        <v>5389.11</v>
      </c>
      <c r="I17" s="29">
        <f>SUM(I18:I29)</f>
        <v>1527</v>
      </c>
      <c r="J17" s="29">
        <f>SUM(J18:J29)</f>
        <v>0</v>
      </c>
      <c r="K17" s="29">
        <f>SUM(K18:K29)</f>
        <v>0</v>
      </c>
      <c r="L17" s="29"/>
      <c r="M17" s="33"/>
      <c r="N17" s="33"/>
      <c r="O17" s="29"/>
      <c r="P17" s="29"/>
      <c r="Q17" s="29"/>
      <c r="R17" s="29"/>
      <c r="S17" s="29"/>
      <c r="T17" s="29"/>
      <c r="U17" s="29"/>
      <c r="V17" s="29"/>
      <c r="W17" s="29"/>
      <c r="X17" s="29"/>
      <c r="Y17" s="29"/>
      <c r="Z17" s="31"/>
      <c r="AA17" s="31"/>
      <c r="AB17" s="31"/>
    </row>
    <row r="18" s="6" customFormat="1" ht="54" spans="1:28">
      <c r="A18" s="26">
        <v>1</v>
      </c>
      <c r="B18" s="28" t="s">
        <v>74</v>
      </c>
      <c r="C18" s="26" t="s">
        <v>42</v>
      </c>
      <c r="D18" s="26" t="s">
        <v>43</v>
      </c>
      <c r="E18" s="29" t="s">
        <v>75</v>
      </c>
      <c r="F18" s="33" t="s">
        <v>76</v>
      </c>
      <c r="G18" s="29">
        <f>H18+I18+J18+K18</f>
        <v>427</v>
      </c>
      <c r="H18" s="29"/>
      <c r="I18" s="29">
        <v>427</v>
      </c>
      <c r="J18" s="29"/>
      <c r="K18" s="29"/>
      <c r="L18" s="29" t="s">
        <v>63</v>
      </c>
      <c r="M18" s="33" t="s">
        <v>77</v>
      </c>
      <c r="N18" s="33" t="s">
        <v>78</v>
      </c>
      <c r="O18" s="29">
        <v>6</v>
      </c>
      <c r="P18" s="29">
        <v>12</v>
      </c>
      <c r="Q18" s="29">
        <f>R18+S18</f>
        <v>0.02</v>
      </c>
      <c r="R18" s="29"/>
      <c r="S18" s="29">
        <v>0.02</v>
      </c>
      <c r="T18" s="29">
        <f>U18+V18</f>
        <v>0.08</v>
      </c>
      <c r="U18" s="29"/>
      <c r="V18" s="29">
        <v>0.08</v>
      </c>
      <c r="W18" s="29" t="s">
        <v>49</v>
      </c>
      <c r="X18" s="29" t="s">
        <v>50</v>
      </c>
      <c r="Y18" s="29" t="s">
        <v>49</v>
      </c>
      <c r="Z18" s="29" t="s">
        <v>50</v>
      </c>
      <c r="AA18" s="31" t="s">
        <v>71</v>
      </c>
      <c r="AB18" s="31"/>
    </row>
    <row r="19" s="6" customFormat="1" ht="108" spans="1:28">
      <c r="A19" s="26">
        <v>2</v>
      </c>
      <c r="B19" s="28" t="s">
        <v>79</v>
      </c>
      <c r="C19" s="26" t="s">
        <v>80</v>
      </c>
      <c r="D19" s="26" t="s">
        <v>81</v>
      </c>
      <c r="E19" s="29" t="s">
        <v>82</v>
      </c>
      <c r="F19" s="33" t="s">
        <v>83</v>
      </c>
      <c r="G19" s="29">
        <f>H19+I19+J19+K19</f>
        <v>1000</v>
      </c>
      <c r="H19" s="29">
        <v>1000</v>
      </c>
      <c r="I19" s="29"/>
      <c r="J19" s="29"/>
      <c r="K19" s="29"/>
      <c r="L19" s="29" t="s">
        <v>68</v>
      </c>
      <c r="M19" s="33" t="s">
        <v>84</v>
      </c>
      <c r="N19" s="33" t="s">
        <v>85</v>
      </c>
      <c r="O19" s="29">
        <v>7</v>
      </c>
      <c r="P19" s="29">
        <v>3</v>
      </c>
      <c r="Q19" s="29">
        <v>1</v>
      </c>
      <c r="R19" s="29"/>
      <c r="S19" s="29">
        <v>0.05</v>
      </c>
      <c r="T19" s="29">
        <f>U19+V19</f>
        <v>0.2</v>
      </c>
      <c r="U19" s="29">
        <v>0.2</v>
      </c>
      <c r="V19" s="29"/>
      <c r="W19" s="29" t="s">
        <v>49</v>
      </c>
      <c r="X19" s="29" t="s">
        <v>50</v>
      </c>
      <c r="Y19" s="29" t="s">
        <v>86</v>
      </c>
      <c r="Z19" s="29" t="s">
        <v>87</v>
      </c>
      <c r="AA19" s="31" t="s">
        <v>88</v>
      </c>
      <c r="AB19" s="31"/>
    </row>
    <row r="20" s="6" customFormat="1" ht="54" spans="1:28">
      <c r="A20" s="36">
        <v>3</v>
      </c>
      <c r="B20" s="37" t="s">
        <v>89</v>
      </c>
      <c r="C20" s="36" t="s">
        <v>80</v>
      </c>
      <c r="D20" s="36" t="s">
        <v>43</v>
      </c>
      <c r="E20" s="36" t="s">
        <v>90</v>
      </c>
      <c r="F20" s="37" t="s">
        <v>91</v>
      </c>
      <c r="G20" s="29">
        <f>H20+I20+J20+K20</f>
        <v>700</v>
      </c>
      <c r="H20" s="29">
        <v>700</v>
      </c>
      <c r="I20" s="29"/>
      <c r="J20" s="29"/>
      <c r="K20" s="29"/>
      <c r="L20" s="29" t="s">
        <v>68</v>
      </c>
      <c r="M20" s="37" t="s">
        <v>92</v>
      </c>
      <c r="N20" s="37" t="s">
        <v>93</v>
      </c>
      <c r="O20" s="36"/>
      <c r="P20" s="36">
        <v>1</v>
      </c>
      <c r="Q20" s="36">
        <v>0.01</v>
      </c>
      <c r="R20" s="36"/>
      <c r="S20" s="36">
        <v>0.01</v>
      </c>
      <c r="T20" s="36">
        <v>0.05</v>
      </c>
      <c r="U20" s="36"/>
      <c r="V20" s="36">
        <v>0.05</v>
      </c>
      <c r="W20" s="36" t="s">
        <v>49</v>
      </c>
      <c r="X20" s="36" t="s">
        <v>50</v>
      </c>
      <c r="Y20" s="36" t="s">
        <v>49</v>
      </c>
      <c r="Z20" s="36" t="s">
        <v>50</v>
      </c>
      <c r="AA20" s="31" t="s">
        <v>71</v>
      </c>
      <c r="AB20" s="31" t="s">
        <v>72</v>
      </c>
    </row>
    <row r="21" s="6" customFormat="1" ht="46" customHeight="1" spans="1:28">
      <c r="A21" s="38"/>
      <c r="B21" s="39"/>
      <c r="C21" s="38"/>
      <c r="D21" s="38"/>
      <c r="E21" s="38"/>
      <c r="F21" s="39"/>
      <c r="G21" s="29">
        <f>H21+I21+J21+K21</f>
        <v>500</v>
      </c>
      <c r="H21" s="29"/>
      <c r="I21" s="29">
        <v>500</v>
      </c>
      <c r="J21" s="29"/>
      <c r="K21" s="29"/>
      <c r="L21" s="29" t="s">
        <v>63</v>
      </c>
      <c r="M21" s="39"/>
      <c r="N21" s="39"/>
      <c r="O21" s="38"/>
      <c r="P21" s="38"/>
      <c r="Q21" s="38"/>
      <c r="R21" s="38"/>
      <c r="S21" s="38"/>
      <c r="T21" s="38"/>
      <c r="U21" s="38"/>
      <c r="V21" s="38"/>
      <c r="W21" s="38"/>
      <c r="X21" s="38"/>
      <c r="Y21" s="38"/>
      <c r="Z21" s="38"/>
      <c r="AA21" s="31" t="s">
        <v>94</v>
      </c>
      <c r="AB21" s="31"/>
    </row>
    <row r="22" s="6" customFormat="1" ht="121.5" spans="1:28">
      <c r="A22" s="26">
        <v>4</v>
      </c>
      <c r="B22" s="28" t="s">
        <v>95</v>
      </c>
      <c r="C22" s="26" t="s">
        <v>42</v>
      </c>
      <c r="D22" s="26" t="s">
        <v>43</v>
      </c>
      <c r="E22" s="29" t="s">
        <v>90</v>
      </c>
      <c r="F22" s="35" t="s">
        <v>96</v>
      </c>
      <c r="G22" s="29">
        <f t="shared" ref="G22:G29" si="2">H22+I22+J22+K22</f>
        <v>2200</v>
      </c>
      <c r="H22" s="29">
        <v>1600</v>
      </c>
      <c r="I22" s="29">
        <v>600</v>
      </c>
      <c r="J22" s="29"/>
      <c r="K22" s="29"/>
      <c r="L22" s="29" t="s">
        <v>97</v>
      </c>
      <c r="M22" s="35" t="s">
        <v>98</v>
      </c>
      <c r="N22" s="35" t="s">
        <v>99</v>
      </c>
      <c r="O22" s="29"/>
      <c r="P22" s="29">
        <v>30</v>
      </c>
      <c r="Q22" s="29">
        <v>0.5</v>
      </c>
      <c r="R22" s="29">
        <v>0.1</v>
      </c>
      <c r="S22" s="29">
        <v>0.4</v>
      </c>
      <c r="T22" s="29">
        <v>2.45</v>
      </c>
      <c r="U22" s="29">
        <v>0.45</v>
      </c>
      <c r="V22" s="29">
        <v>2</v>
      </c>
      <c r="W22" s="29" t="s">
        <v>49</v>
      </c>
      <c r="X22" s="29" t="s">
        <v>50</v>
      </c>
      <c r="Y22" s="29" t="s">
        <v>49</v>
      </c>
      <c r="Z22" s="29" t="s">
        <v>50</v>
      </c>
      <c r="AA22" s="31" t="s">
        <v>71</v>
      </c>
      <c r="AB22" s="31" t="s">
        <v>100</v>
      </c>
    </row>
    <row r="23" s="6" customFormat="1" ht="54" spans="1:28">
      <c r="A23" s="36">
        <v>5</v>
      </c>
      <c r="B23" s="37" t="s">
        <v>101</v>
      </c>
      <c r="C23" s="26" t="s">
        <v>80</v>
      </c>
      <c r="D23" s="36" t="s">
        <v>102</v>
      </c>
      <c r="E23" s="40" t="s">
        <v>103</v>
      </c>
      <c r="F23" s="41" t="s">
        <v>104</v>
      </c>
      <c r="G23" s="29">
        <f t="shared" si="2"/>
        <v>200</v>
      </c>
      <c r="H23" s="29">
        <v>200</v>
      </c>
      <c r="I23" s="29"/>
      <c r="J23" s="29"/>
      <c r="K23" s="29"/>
      <c r="L23" s="29" t="s">
        <v>68</v>
      </c>
      <c r="M23" s="35" t="s">
        <v>105</v>
      </c>
      <c r="N23" s="49" t="s">
        <v>106</v>
      </c>
      <c r="O23" s="50"/>
      <c r="P23" s="50">
        <v>30</v>
      </c>
      <c r="Q23" s="50">
        <v>0.5</v>
      </c>
      <c r="R23" s="50">
        <v>0.1</v>
      </c>
      <c r="S23" s="50">
        <v>0.4</v>
      </c>
      <c r="T23" s="50">
        <v>2.45</v>
      </c>
      <c r="U23" s="50">
        <v>0.45</v>
      </c>
      <c r="V23" s="50">
        <v>2</v>
      </c>
      <c r="W23" s="50" t="s">
        <v>49</v>
      </c>
      <c r="X23" s="50" t="s">
        <v>50</v>
      </c>
      <c r="Y23" s="50" t="s">
        <v>49</v>
      </c>
      <c r="Z23" s="50" t="s">
        <v>50</v>
      </c>
      <c r="AA23" s="31" t="s">
        <v>71</v>
      </c>
      <c r="AB23" s="31" t="s">
        <v>72</v>
      </c>
    </row>
    <row r="24" s="6" customFormat="1" ht="82" customHeight="1" spans="1:28">
      <c r="A24" s="38"/>
      <c r="B24" s="39"/>
      <c r="C24" s="26"/>
      <c r="D24" s="38"/>
      <c r="E24" s="42"/>
      <c r="F24" s="43"/>
      <c r="G24" s="29">
        <f t="shared" si="2"/>
        <v>50</v>
      </c>
      <c r="H24" s="29">
        <v>50</v>
      </c>
      <c r="I24" s="29"/>
      <c r="J24" s="29"/>
      <c r="K24" s="29"/>
      <c r="L24" s="38" t="s">
        <v>107</v>
      </c>
      <c r="M24" s="35" t="s">
        <v>105</v>
      </c>
      <c r="N24" s="51"/>
      <c r="O24" s="52"/>
      <c r="P24" s="52"/>
      <c r="Q24" s="52"/>
      <c r="R24" s="52"/>
      <c r="S24" s="52"/>
      <c r="T24" s="52"/>
      <c r="U24" s="52"/>
      <c r="V24" s="52"/>
      <c r="W24" s="52" t="s">
        <v>49</v>
      </c>
      <c r="X24" s="52" t="s">
        <v>50</v>
      </c>
      <c r="Y24" s="52" t="s">
        <v>49</v>
      </c>
      <c r="Z24" s="52" t="s">
        <v>50</v>
      </c>
      <c r="AA24" s="31" t="s">
        <v>108</v>
      </c>
      <c r="AB24" s="31"/>
    </row>
    <row r="25" s="6" customFormat="1" ht="200" customHeight="1" spans="1:28">
      <c r="A25" s="26">
        <v>6</v>
      </c>
      <c r="B25" s="28" t="s">
        <v>109</v>
      </c>
      <c r="C25" s="29" t="s">
        <v>42</v>
      </c>
      <c r="D25" s="26" t="s">
        <v>110</v>
      </c>
      <c r="E25" s="29" t="s">
        <v>111</v>
      </c>
      <c r="F25" s="33" t="s">
        <v>112</v>
      </c>
      <c r="G25" s="29">
        <f t="shared" si="2"/>
        <v>345.75</v>
      </c>
      <c r="H25" s="29">
        <v>345.75</v>
      </c>
      <c r="I25" s="29"/>
      <c r="J25" s="29"/>
      <c r="K25" s="29"/>
      <c r="L25" s="38" t="s">
        <v>107</v>
      </c>
      <c r="M25" s="35" t="s">
        <v>105</v>
      </c>
      <c r="N25" s="35" t="s">
        <v>113</v>
      </c>
      <c r="O25" s="29">
        <v>20</v>
      </c>
      <c r="P25" s="29">
        <v>100</v>
      </c>
      <c r="Q25" s="29"/>
      <c r="R25" s="29">
        <v>0.02</v>
      </c>
      <c r="S25" s="29">
        <v>4.5</v>
      </c>
      <c r="T25" s="29"/>
      <c r="U25" s="29">
        <v>0.1</v>
      </c>
      <c r="V25" s="29">
        <v>16</v>
      </c>
      <c r="W25" s="29" t="s">
        <v>49</v>
      </c>
      <c r="X25" s="29" t="s">
        <v>50</v>
      </c>
      <c r="Y25" s="29" t="s">
        <v>49</v>
      </c>
      <c r="Z25" s="29" t="s">
        <v>50</v>
      </c>
      <c r="AA25" s="31" t="s">
        <v>114</v>
      </c>
      <c r="AB25" s="31"/>
    </row>
    <row r="26" s="6" customFormat="1" ht="81" spans="1:28">
      <c r="A26" s="26">
        <v>7</v>
      </c>
      <c r="B26" s="28" t="s">
        <v>115</v>
      </c>
      <c r="C26" s="26" t="s">
        <v>42</v>
      </c>
      <c r="D26" s="26" t="s">
        <v>43</v>
      </c>
      <c r="E26" s="29" t="s">
        <v>116</v>
      </c>
      <c r="F26" s="33" t="s">
        <v>117</v>
      </c>
      <c r="G26" s="29">
        <f t="shared" si="2"/>
        <v>842.32</v>
      </c>
      <c r="H26" s="29">
        <v>842.32</v>
      </c>
      <c r="I26" s="29"/>
      <c r="J26" s="29"/>
      <c r="K26" s="29"/>
      <c r="L26" s="29" t="s">
        <v>118</v>
      </c>
      <c r="M26" s="33" t="s">
        <v>119</v>
      </c>
      <c r="N26" s="33" t="s">
        <v>120</v>
      </c>
      <c r="O26" s="29"/>
      <c r="P26" s="29">
        <v>35</v>
      </c>
      <c r="Q26" s="29">
        <f>R26+S26</f>
        <v>0.8</v>
      </c>
      <c r="R26" s="29"/>
      <c r="S26" s="29">
        <v>0.8</v>
      </c>
      <c r="T26" s="29">
        <f>U26+V26</f>
        <v>3.2</v>
      </c>
      <c r="U26" s="29"/>
      <c r="V26" s="29">
        <v>3.2</v>
      </c>
      <c r="W26" s="29" t="s">
        <v>49</v>
      </c>
      <c r="X26" s="29" t="s">
        <v>50</v>
      </c>
      <c r="Y26" s="29" t="s">
        <v>49</v>
      </c>
      <c r="Z26" s="29" t="s">
        <v>50</v>
      </c>
      <c r="AA26" s="31" t="s">
        <v>59</v>
      </c>
      <c r="AB26" s="31"/>
    </row>
    <row r="27" s="6" customFormat="1" ht="66" customHeight="1" spans="1:28">
      <c r="A27" s="36">
        <v>8</v>
      </c>
      <c r="B27" s="37" t="s">
        <v>121</v>
      </c>
      <c r="C27" s="36" t="s">
        <v>42</v>
      </c>
      <c r="D27" s="36" t="s">
        <v>43</v>
      </c>
      <c r="E27" s="36" t="s">
        <v>122</v>
      </c>
      <c r="F27" s="41" t="s">
        <v>123</v>
      </c>
      <c r="G27" s="29">
        <f t="shared" si="2"/>
        <v>400</v>
      </c>
      <c r="H27" s="29">
        <v>400</v>
      </c>
      <c r="I27" s="29"/>
      <c r="J27" s="29"/>
      <c r="K27" s="29"/>
      <c r="L27" s="29" t="s">
        <v>118</v>
      </c>
      <c r="M27" s="41" t="s">
        <v>124</v>
      </c>
      <c r="N27" s="41" t="s">
        <v>125</v>
      </c>
      <c r="O27" s="36"/>
      <c r="P27" s="36">
        <v>5</v>
      </c>
      <c r="Q27" s="36">
        <f>R27+S27</f>
        <v>0.015</v>
      </c>
      <c r="R27" s="36"/>
      <c r="S27" s="36">
        <v>0.015</v>
      </c>
      <c r="T27" s="36">
        <f>U27+V27</f>
        <v>0.048</v>
      </c>
      <c r="U27" s="36"/>
      <c r="V27" s="36">
        <v>0.048</v>
      </c>
      <c r="W27" s="36" t="s">
        <v>49</v>
      </c>
      <c r="X27" s="36" t="s">
        <v>50</v>
      </c>
      <c r="Y27" s="36" t="s">
        <v>49</v>
      </c>
      <c r="Z27" s="36" t="s">
        <v>50</v>
      </c>
      <c r="AA27" s="31" t="s">
        <v>59</v>
      </c>
      <c r="AB27" s="31"/>
    </row>
    <row r="28" s="6" customFormat="1" ht="66" customHeight="1" spans="1:28">
      <c r="A28" s="38"/>
      <c r="B28" s="39"/>
      <c r="C28" s="38"/>
      <c r="D28" s="38"/>
      <c r="E28" s="38"/>
      <c r="F28" s="43"/>
      <c r="G28" s="29">
        <f t="shared" si="2"/>
        <v>150</v>
      </c>
      <c r="H28" s="29">
        <v>150</v>
      </c>
      <c r="I28" s="29"/>
      <c r="J28" s="29"/>
      <c r="K28" s="29"/>
      <c r="L28" s="38" t="s">
        <v>107</v>
      </c>
      <c r="M28" s="43"/>
      <c r="N28" s="43"/>
      <c r="O28" s="38"/>
      <c r="P28" s="38"/>
      <c r="Q28" s="38"/>
      <c r="R28" s="38"/>
      <c r="S28" s="38"/>
      <c r="T28" s="38"/>
      <c r="U28" s="38"/>
      <c r="V28" s="38"/>
      <c r="W28" s="38"/>
      <c r="X28" s="38"/>
      <c r="Y28" s="38"/>
      <c r="Z28" s="38"/>
      <c r="AA28" s="31" t="s">
        <v>126</v>
      </c>
      <c r="AB28" s="31"/>
    </row>
    <row r="29" s="6" customFormat="1" ht="115" customHeight="1" spans="1:28">
      <c r="A29" s="26">
        <v>9</v>
      </c>
      <c r="B29" s="28" t="s">
        <v>127</v>
      </c>
      <c r="C29" s="26" t="s">
        <v>42</v>
      </c>
      <c r="D29" s="26" t="s">
        <v>43</v>
      </c>
      <c r="E29" s="29" t="s">
        <v>128</v>
      </c>
      <c r="F29" s="33" t="s">
        <v>129</v>
      </c>
      <c r="G29" s="29">
        <f t="shared" si="2"/>
        <v>101.04</v>
      </c>
      <c r="H29" s="29">
        <v>101.04</v>
      </c>
      <c r="I29" s="29"/>
      <c r="J29" s="29"/>
      <c r="K29" s="29"/>
      <c r="L29" s="29" t="s">
        <v>118</v>
      </c>
      <c r="M29" s="33" t="s">
        <v>130</v>
      </c>
      <c r="N29" s="33" t="s">
        <v>131</v>
      </c>
      <c r="O29" s="29"/>
      <c r="P29" s="29">
        <v>7</v>
      </c>
      <c r="Q29" s="29">
        <f>R29+S29</f>
        <v>0.03</v>
      </c>
      <c r="R29" s="29"/>
      <c r="S29" s="29">
        <v>0.03</v>
      </c>
      <c r="T29" s="29">
        <f>U29+V29</f>
        <v>0.096</v>
      </c>
      <c r="U29" s="29"/>
      <c r="V29" s="29">
        <v>0.096</v>
      </c>
      <c r="W29" s="29" t="s">
        <v>49</v>
      </c>
      <c r="X29" s="29" t="s">
        <v>50</v>
      </c>
      <c r="Y29" s="29" t="s">
        <v>49</v>
      </c>
      <c r="Z29" s="29" t="s">
        <v>50</v>
      </c>
      <c r="AA29" s="31" t="s">
        <v>59</v>
      </c>
      <c r="AB29" s="31"/>
    </row>
    <row r="30" s="6" customFormat="1" ht="39" customHeight="1" spans="1:28">
      <c r="A30" s="26"/>
      <c r="B30" s="27" t="s">
        <v>132</v>
      </c>
      <c r="C30" s="27"/>
      <c r="D30" s="27"/>
      <c r="E30" s="27"/>
      <c r="F30" s="33"/>
      <c r="G30" s="29">
        <f t="shared" ref="G30:K30" si="3">SUM(G31)</f>
        <v>176</v>
      </c>
      <c r="H30" s="29">
        <f t="shared" si="3"/>
        <v>0</v>
      </c>
      <c r="I30" s="29">
        <f t="shared" si="3"/>
        <v>176</v>
      </c>
      <c r="J30" s="29">
        <f t="shared" si="3"/>
        <v>0</v>
      </c>
      <c r="K30" s="29">
        <f t="shared" si="3"/>
        <v>0</v>
      </c>
      <c r="L30" s="29"/>
      <c r="M30" s="33"/>
      <c r="N30" s="33"/>
      <c r="O30" s="29"/>
      <c r="P30" s="29"/>
      <c r="Q30" s="29"/>
      <c r="R30" s="29"/>
      <c r="S30" s="29"/>
      <c r="T30" s="29"/>
      <c r="U30" s="29"/>
      <c r="V30" s="29"/>
      <c r="W30" s="29"/>
      <c r="X30" s="29"/>
      <c r="Y30" s="29"/>
      <c r="Z30" s="31"/>
      <c r="AA30" s="31"/>
      <c r="AB30" s="31"/>
    </row>
    <row r="31" s="6" customFormat="1" ht="81" spans="1:28">
      <c r="A31" s="26">
        <v>1</v>
      </c>
      <c r="B31" s="28" t="s">
        <v>133</v>
      </c>
      <c r="C31" s="26" t="s">
        <v>42</v>
      </c>
      <c r="D31" s="26" t="s">
        <v>43</v>
      </c>
      <c r="E31" s="29" t="s">
        <v>134</v>
      </c>
      <c r="F31" s="33" t="s">
        <v>135</v>
      </c>
      <c r="G31" s="29">
        <f>H31+I31+J31+K31</f>
        <v>176</v>
      </c>
      <c r="H31" s="29"/>
      <c r="I31" s="29">
        <v>176</v>
      </c>
      <c r="J31" s="29"/>
      <c r="K31" s="29"/>
      <c r="L31" s="29" t="s">
        <v>63</v>
      </c>
      <c r="M31" s="33" t="s">
        <v>136</v>
      </c>
      <c r="N31" s="33" t="s">
        <v>136</v>
      </c>
      <c r="O31" s="29">
        <v>30</v>
      </c>
      <c r="P31" s="29">
        <v>80</v>
      </c>
      <c r="Q31" s="29">
        <f t="shared" ref="Q31:Q36" si="4">R31+S31</f>
        <v>0.32</v>
      </c>
      <c r="R31" s="29">
        <v>0.08</v>
      </c>
      <c r="S31" s="29">
        <v>0.24</v>
      </c>
      <c r="T31" s="29">
        <f t="shared" ref="T31:T36" si="5">U31+V31</f>
        <v>0.96</v>
      </c>
      <c r="U31" s="29">
        <v>0.24</v>
      </c>
      <c r="V31" s="29">
        <v>0.72</v>
      </c>
      <c r="W31" s="29" t="s">
        <v>49</v>
      </c>
      <c r="X31" s="29" t="s">
        <v>50</v>
      </c>
      <c r="Y31" s="29" t="s">
        <v>49</v>
      </c>
      <c r="Z31" s="29" t="s">
        <v>50</v>
      </c>
      <c r="AA31" s="31" t="s">
        <v>59</v>
      </c>
      <c r="AB31" s="31"/>
    </row>
    <row r="32" s="6" customFormat="1" ht="26" customHeight="1" spans="1:28">
      <c r="A32" s="26"/>
      <c r="B32" s="27" t="s">
        <v>137</v>
      </c>
      <c r="C32" s="27"/>
      <c r="D32" s="27"/>
      <c r="E32" s="27"/>
      <c r="F32" s="33"/>
      <c r="G32" s="29"/>
      <c r="H32" s="29"/>
      <c r="I32" s="29"/>
      <c r="J32" s="29"/>
      <c r="K32" s="29"/>
      <c r="L32" s="29"/>
      <c r="M32" s="33"/>
      <c r="N32" s="33"/>
      <c r="O32" s="29"/>
      <c r="P32" s="29"/>
      <c r="Q32" s="29"/>
      <c r="R32" s="29"/>
      <c r="S32" s="29"/>
      <c r="T32" s="29"/>
      <c r="U32" s="29"/>
      <c r="V32" s="29"/>
      <c r="W32" s="29"/>
      <c r="X32" s="29"/>
      <c r="Y32" s="29"/>
      <c r="Z32" s="31"/>
      <c r="AA32" s="31"/>
      <c r="AB32" s="31"/>
    </row>
    <row r="33" s="6" customFormat="1" ht="26" customHeight="1" spans="1:28">
      <c r="A33" s="26"/>
      <c r="B33" s="28" t="s">
        <v>39</v>
      </c>
      <c r="C33" s="26"/>
      <c r="D33" s="26"/>
      <c r="E33" s="44"/>
      <c r="F33" s="33"/>
      <c r="G33" s="29"/>
      <c r="H33" s="29"/>
      <c r="I33" s="29"/>
      <c r="J33" s="29"/>
      <c r="K33" s="29"/>
      <c r="L33" s="29"/>
      <c r="M33" s="33"/>
      <c r="N33" s="33"/>
      <c r="O33" s="29"/>
      <c r="P33" s="29"/>
      <c r="Q33" s="29"/>
      <c r="R33" s="29"/>
      <c r="S33" s="29"/>
      <c r="T33" s="29"/>
      <c r="U33" s="29"/>
      <c r="V33" s="29"/>
      <c r="W33" s="29"/>
      <c r="X33" s="29"/>
      <c r="Y33" s="29"/>
      <c r="Z33" s="31"/>
      <c r="AA33" s="31"/>
      <c r="AB33" s="31"/>
    </row>
    <row r="34" s="6" customFormat="1" ht="26" customHeight="1" spans="1:28">
      <c r="A34" s="26"/>
      <c r="B34" s="27" t="s">
        <v>138</v>
      </c>
      <c r="C34" s="27"/>
      <c r="D34" s="27"/>
      <c r="E34" s="27"/>
      <c r="F34" s="33"/>
      <c r="G34" s="29">
        <f>SUM(G35:G36)</f>
        <v>713</v>
      </c>
      <c r="H34" s="29">
        <f>SUM(H35:H36)</f>
        <v>713</v>
      </c>
      <c r="I34" s="29">
        <f>SUM(I35:I36)</f>
        <v>0</v>
      </c>
      <c r="J34" s="29">
        <f>SUM(J35:J36)</f>
        <v>0</v>
      </c>
      <c r="K34" s="29">
        <f>SUM(K35:K36)</f>
        <v>0</v>
      </c>
      <c r="L34" s="29"/>
      <c r="M34" s="33"/>
      <c r="N34" s="33"/>
      <c r="O34" s="29"/>
      <c r="P34" s="29"/>
      <c r="Q34" s="29"/>
      <c r="R34" s="29"/>
      <c r="S34" s="29"/>
      <c r="T34" s="29"/>
      <c r="U34" s="29"/>
      <c r="V34" s="29"/>
      <c r="W34" s="29"/>
      <c r="X34" s="29"/>
      <c r="Y34" s="29"/>
      <c r="Z34" s="31"/>
      <c r="AA34" s="31"/>
      <c r="AB34" s="31"/>
    </row>
    <row r="35" s="6" customFormat="1" ht="45" customHeight="1" spans="1:28">
      <c r="A35" s="26">
        <v>1</v>
      </c>
      <c r="B35" s="28" t="s">
        <v>139</v>
      </c>
      <c r="C35" s="29" t="s">
        <v>42</v>
      </c>
      <c r="D35" s="26" t="s">
        <v>140</v>
      </c>
      <c r="E35" s="29" t="s">
        <v>141</v>
      </c>
      <c r="F35" s="33" t="s">
        <v>142</v>
      </c>
      <c r="G35" s="29">
        <f t="shared" ref="G35:G38" si="6">H35+I35+J35+K35</f>
        <v>147</v>
      </c>
      <c r="H35" s="29">
        <v>147</v>
      </c>
      <c r="I35" s="29"/>
      <c r="J35" s="29"/>
      <c r="K35" s="29"/>
      <c r="L35" s="38" t="s">
        <v>107</v>
      </c>
      <c r="M35" s="33" t="s">
        <v>143</v>
      </c>
      <c r="N35" s="33" t="s">
        <v>144</v>
      </c>
      <c r="O35" s="29">
        <v>5</v>
      </c>
      <c r="P35" s="29"/>
      <c r="Q35" s="29">
        <f t="shared" si="4"/>
        <v>0.14</v>
      </c>
      <c r="R35" s="29">
        <v>0.07</v>
      </c>
      <c r="S35" s="29">
        <v>0.07</v>
      </c>
      <c r="T35" s="29">
        <f t="shared" si="5"/>
        <v>0.63</v>
      </c>
      <c r="U35" s="29">
        <v>0.32</v>
      </c>
      <c r="V35" s="29">
        <v>0.31</v>
      </c>
      <c r="W35" s="29" t="s">
        <v>49</v>
      </c>
      <c r="X35" s="29" t="s">
        <v>50</v>
      </c>
      <c r="Y35" s="29" t="s">
        <v>145</v>
      </c>
      <c r="Z35" s="31" t="s">
        <v>146</v>
      </c>
      <c r="AA35" s="31" t="s">
        <v>147</v>
      </c>
      <c r="AB35" s="31"/>
    </row>
    <row r="36" s="6" customFormat="1" ht="108" spans="1:28">
      <c r="A36" s="26">
        <v>2</v>
      </c>
      <c r="B36" s="28" t="s">
        <v>148</v>
      </c>
      <c r="C36" s="29" t="s">
        <v>42</v>
      </c>
      <c r="D36" s="26" t="s">
        <v>43</v>
      </c>
      <c r="E36" s="29" t="s">
        <v>149</v>
      </c>
      <c r="F36" s="33" t="s">
        <v>150</v>
      </c>
      <c r="G36" s="29">
        <f t="shared" si="6"/>
        <v>566</v>
      </c>
      <c r="H36" s="29">
        <v>566</v>
      </c>
      <c r="I36" s="29"/>
      <c r="J36" s="29"/>
      <c r="K36" s="29"/>
      <c r="L36" s="38" t="s">
        <v>107</v>
      </c>
      <c r="M36" s="33" t="s">
        <v>151</v>
      </c>
      <c r="N36" s="33" t="s">
        <v>152</v>
      </c>
      <c r="O36" s="29"/>
      <c r="P36" s="29">
        <v>10</v>
      </c>
      <c r="Q36" s="29">
        <f t="shared" si="4"/>
        <v>0.2</v>
      </c>
      <c r="R36" s="29"/>
      <c r="S36" s="29">
        <v>0.2</v>
      </c>
      <c r="T36" s="29">
        <f t="shared" si="5"/>
        <v>0.8</v>
      </c>
      <c r="U36" s="29"/>
      <c r="V36" s="29">
        <v>0.8</v>
      </c>
      <c r="W36" s="29" t="s">
        <v>49</v>
      </c>
      <c r="X36" s="29" t="s">
        <v>50</v>
      </c>
      <c r="Y36" s="29" t="s">
        <v>49</v>
      </c>
      <c r="Z36" s="29" t="s">
        <v>50</v>
      </c>
      <c r="AA36" s="31" t="s">
        <v>153</v>
      </c>
      <c r="AB36" s="31"/>
    </row>
    <row r="37" s="6" customFormat="1" ht="26" customHeight="1" spans="1:28">
      <c r="A37" s="26"/>
      <c r="B37" s="27" t="s">
        <v>154</v>
      </c>
      <c r="C37" s="27"/>
      <c r="D37" s="27"/>
      <c r="E37" s="27"/>
      <c r="F37" s="33"/>
      <c r="G37" s="29">
        <f>G38</f>
        <v>9</v>
      </c>
      <c r="H37" s="29">
        <f>H38</f>
        <v>9</v>
      </c>
      <c r="I37" s="29"/>
      <c r="J37" s="29"/>
      <c r="K37" s="29"/>
      <c r="L37" s="29"/>
      <c r="M37" s="33"/>
      <c r="N37" s="33"/>
      <c r="O37" s="29"/>
      <c r="P37" s="29"/>
      <c r="Q37" s="29"/>
      <c r="R37" s="29"/>
      <c r="S37" s="29"/>
      <c r="T37" s="29"/>
      <c r="U37" s="29"/>
      <c r="V37" s="29"/>
      <c r="W37" s="29"/>
      <c r="X37" s="29"/>
      <c r="Y37" s="29"/>
      <c r="Z37" s="31"/>
      <c r="AA37" s="31"/>
      <c r="AB37" s="31"/>
    </row>
    <row r="38" s="6" customFormat="1" ht="99" customHeight="1" spans="1:28">
      <c r="A38" s="26">
        <v>1</v>
      </c>
      <c r="B38" s="28" t="s">
        <v>155</v>
      </c>
      <c r="C38" s="26" t="s">
        <v>42</v>
      </c>
      <c r="D38" s="26" t="s">
        <v>43</v>
      </c>
      <c r="E38" s="29" t="s">
        <v>134</v>
      </c>
      <c r="F38" s="33" t="s">
        <v>156</v>
      </c>
      <c r="G38" s="29">
        <f t="shared" si="6"/>
        <v>9</v>
      </c>
      <c r="H38" s="29">
        <v>9</v>
      </c>
      <c r="I38" s="29"/>
      <c r="J38" s="29"/>
      <c r="K38" s="29"/>
      <c r="L38" s="29" t="s">
        <v>118</v>
      </c>
      <c r="M38" s="33" t="s">
        <v>157</v>
      </c>
      <c r="N38" s="33" t="s">
        <v>157</v>
      </c>
      <c r="O38" s="29"/>
      <c r="P38" s="29"/>
      <c r="Q38" s="29">
        <f>R38+S38</f>
        <v>0.03</v>
      </c>
      <c r="R38" s="29"/>
      <c r="S38" s="29">
        <v>0.03</v>
      </c>
      <c r="T38" s="29">
        <f>U38+V38</f>
        <v>0.1</v>
      </c>
      <c r="U38" s="29"/>
      <c r="V38" s="29">
        <v>0.1</v>
      </c>
      <c r="W38" s="29" t="s">
        <v>49</v>
      </c>
      <c r="X38" s="29" t="s">
        <v>50</v>
      </c>
      <c r="Y38" s="29" t="s">
        <v>49</v>
      </c>
      <c r="Z38" s="29" t="s">
        <v>50</v>
      </c>
      <c r="AA38" s="31" t="s">
        <v>158</v>
      </c>
      <c r="AB38" s="31"/>
    </row>
    <row r="39" s="6" customFormat="1" ht="32" customHeight="1" spans="1:28">
      <c r="A39" s="26"/>
      <c r="B39" s="27" t="s">
        <v>159</v>
      </c>
      <c r="C39" s="27"/>
      <c r="D39" s="27"/>
      <c r="E39" s="27"/>
      <c r="F39" s="33"/>
      <c r="G39" s="29"/>
      <c r="H39" s="29"/>
      <c r="I39" s="29"/>
      <c r="J39" s="29"/>
      <c r="K39" s="29"/>
      <c r="L39" s="29"/>
      <c r="M39" s="33"/>
      <c r="N39" s="33"/>
      <c r="O39" s="29"/>
      <c r="P39" s="29"/>
      <c r="Q39" s="29"/>
      <c r="R39" s="29"/>
      <c r="S39" s="29"/>
      <c r="T39" s="29"/>
      <c r="U39" s="29"/>
      <c r="V39" s="29"/>
      <c r="W39" s="29"/>
      <c r="X39" s="29"/>
      <c r="Y39" s="29"/>
      <c r="Z39" s="31"/>
      <c r="AA39" s="31"/>
      <c r="AB39" s="31"/>
    </row>
    <row r="40" s="6" customFormat="1" ht="26" customHeight="1" spans="1:28">
      <c r="A40" s="26"/>
      <c r="B40" s="28" t="s">
        <v>39</v>
      </c>
      <c r="C40" s="26"/>
      <c r="D40" s="26"/>
      <c r="E40" s="44"/>
      <c r="F40" s="33"/>
      <c r="G40" s="29"/>
      <c r="H40" s="29"/>
      <c r="I40" s="29"/>
      <c r="J40" s="29"/>
      <c r="K40" s="29"/>
      <c r="L40" s="29"/>
      <c r="M40" s="33"/>
      <c r="N40" s="33"/>
      <c r="O40" s="29"/>
      <c r="P40" s="29"/>
      <c r="Q40" s="29"/>
      <c r="R40" s="29"/>
      <c r="S40" s="29"/>
      <c r="T40" s="29"/>
      <c r="U40" s="29"/>
      <c r="V40" s="29"/>
      <c r="W40" s="29"/>
      <c r="X40" s="29"/>
      <c r="Y40" s="29"/>
      <c r="Z40" s="31"/>
      <c r="AA40" s="31"/>
      <c r="AB40" s="31"/>
    </row>
    <row r="41" s="6" customFormat="1" ht="26" customHeight="1" spans="1:28">
      <c r="A41" s="26"/>
      <c r="B41" s="27" t="s">
        <v>160</v>
      </c>
      <c r="C41" s="27"/>
      <c r="D41" s="27"/>
      <c r="E41" s="27"/>
      <c r="F41" s="33"/>
      <c r="G41" s="29"/>
      <c r="H41" s="29"/>
      <c r="I41" s="29"/>
      <c r="J41" s="29"/>
      <c r="K41" s="29"/>
      <c r="L41" s="29"/>
      <c r="M41" s="33"/>
      <c r="N41" s="33"/>
      <c r="O41" s="29"/>
      <c r="P41" s="29"/>
      <c r="Q41" s="29"/>
      <c r="R41" s="29"/>
      <c r="S41" s="29"/>
      <c r="T41" s="29"/>
      <c r="U41" s="29"/>
      <c r="V41" s="29"/>
      <c r="W41" s="29"/>
      <c r="X41" s="29"/>
      <c r="Y41" s="29"/>
      <c r="Z41" s="31"/>
      <c r="AA41" s="31"/>
      <c r="AB41" s="31"/>
    </row>
    <row r="42" s="6" customFormat="1" ht="26" customHeight="1" spans="1:28">
      <c r="A42" s="26"/>
      <c r="B42" s="28" t="s">
        <v>39</v>
      </c>
      <c r="C42" s="26"/>
      <c r="D42" s="26"/>
      <c r="E42" s="44"/>
      <c r="F42" s="33"/>
      <c r="G42" s="29"/>
      <c r="H42" s="29"/>
      <c r="I42" s="29"/>
      <c r="J42" s="29"/>
      <c r="K42" s="29"/>
      <c r="L42" s="29"/>
      <c r="M42" s="33"/>
      <c r="N42" s="33"/>
      <c r="O42" s="29"/>
      <c r="P42" s="29"/>
      <c r="Q42" s="29"/>
      <c r="R42" s="29"/>
      <c r="S42" s="29"/>
      <c r="T42" s="29"/>
      <c r="U42" s="29"/>
      <c r="V42" s="29"/>
      <c r="W42" s="29"/>
      <c r="X42" s="29"/>
      <c r="Y42" s="29"/>
      <c r="Z42" s="31"/>
      <c r="AA42" s="31"/>
      <c r="AB42" s="31"/>
    </row>
    <row r="43" s="6" customFormat="1" ht="26" customHeight="1" spans="1:28">
      <c r="A43" s="26"/>
      <c r="B43" s="27" t="s">
        <v>161</v>
      </c>
      <c r="C43" s="27"/>
      <c r="D43" s="27"/>
      <c r="E43" s="27"/>
      <c r="F43" s="33"/>
      <c r="G43" s="29"/>
      <c r="H43" s="29"/>
      <c r="I43" s="29"/>
      <c r="J43" s="29"/>
      <c r="K43" s="29"/>
      <c r="L43" s="29"/>
      <c r="M43" s="33"/>
      <c r="N43" s="33"/>
      <c r="O43" s="29"/>
      <c r="P43" s="29"/>
      <c r="Q43" s="29"/>
      <c r="R43" s="29"/>
      <c r="S43" s="29"/>
      <c r="T43" s="29"/>
      <c r="U43" s="29"/>
      <c r="V43" s="29"/>
      <c r="W43" s="29"/>
      <c r="X43" s="29"/>
      <c r="Y43" s="29"/>
      <c r="Z43" s="31"/>
      <c r="AA43" s="31"/>
      <c r="AB43" s="31"/>
    </row>
    <row r="44" s="6" customFormat="1" ht="26" customHeight="1" spans="1:28">
      <c r="A44" s="26"/>
      <c r="B44" s="28" t="s">
        <v>39</v>
      </c>
      <c r="C44" s="26"/>
      <c r="D44" s="26"/>
      <c r="E44" s="44"/>
      <c r="F44" s="33"/>
      <c r="G44" s="29"/>
      <c r="H44" s="29"/>
      <c r="I44" s="29"/>
      <c r="J44" s="29"/>
      <c r="K44" s="29"/>
      <c r="L44" s="29"/>
      <c r="M44" s="33"/>
      <c r="N44" s="33"/>
      <c r="O44" s="29"/>
      <c r="P44" s="29"/>
      <c r="Q44" s="29"/>
      <c r="R44" s="29"/>
      <c r="S44" s="29"/>
      <c r="T44" s="29"/>
      <c r="U44" s="29"/>
      <c r="V44" s="29"/>
      <c r="W44" s="29"/>
      <c r="X44" s="29"/>
      <c r="Y44" s="29"/>
      <c r="Z44" s="31"/>
      <c r="AA44" s="31"/>
      <c r="AB44" s="31"/>
    </row>
    <row r="45" s="6" customFormat="1" ht="32" customHeight="1" spans="1:28">
      <c r="A45" s="26"/>
      <c r="B45" s="27" t="s">
        <v>162</v>
      </c>
      <c r="C45" s="27"/>
      <c r="D45" s="27"/>
      <c r="E45" s="27"/>
      <c r="F45" s="33"/>
      <c r="G45" s="29">
        <f t="shared" ref="G45:K45" si="7">SUM(G46)</f>
        <v>9900</v>
      </c>
      <c r="H45" s="29">
        <f t="shared" si="7"/>
        <v>6000</v>
      </c>
      <c r="I45" s="29">
        <f t="shared" si="7"/>
        <v>3900</v>
      </c>
      <c r="J45" s="29">
        <f t="shared" si="7"/>
        <v>0</v>
      </c>
      <c r="K45" s="29">
        <f t="shared" si="7"/>
        <v>0</v>
      </c>
      <c r="L45" s="29"/>
      <c r="M45" s="33"/>
      <c r="N45" s="33"/>
      <c r="O45" s="29"/>
      <c r="P45" s="29"/>
      <c r="Q45" s="29"/>
      <c r="R45" s="29"/>
      <c r="S45" s="29"/>
      <c r="T45" s="29"/>
      <c r="U45" s="29"/>
      <c r="V45" s="29"/>
      <c r="W45" s="29"/>
      <c r="X45" s="29"/>
      <c r="Y45" s="29"/>
      <c r="Z45" s="31"/>
      <c r="AA45" s="31"/>
      <c r="AB45" s="31"/>
    </row>
    <row r="46" s="6" customFormat="1" ht="256.5" spans="1:28">
      <c r="A46" s="26"/>
      <c r="B46" s="28" t="s">
        <v>163</v>
      </c>
      <c r="C46" s="26" t="s">
        <v>80</v>
      </c>
      <c r="D46" s="26" t="s">
        <v>43</v>
      </c>
      <c r="E46" s="26" t="s">
        <v>134</v>
      </c>
      <c r="F46" s="33" t="s">
        <v>164</v>
      </c>
      <c r="G46" s="29">
        <f>H46+I46+J46+K46</f>
        <v>9900</v>
      </c>
      <c r="H46" s="29">
        <f t="shared" ref="H46:K46" si="8">H47+H66</f>
        <v>6000</v>
      </c>
      <c r="I46" s="29">
        <f t="shared" si="8"/>
        <v>3900</v>
      </c>
      <c r="J46" s="29">
        <f t="shared" si="8"/>
        <v>0</v>
      </c>
      <c r="K46" s="29">
        <f t="shared" si="8"/>
        <v>0</v>
      </c>
      <c r="L46" s="29" t="s">
        <v>56</v>
      </c>
      <c r="M46" s="33" t="s">
        <v>165</v>
      </c>
      <c r="N46" s="33" t="s">
        <v>166</v>
      </c>
      <c r="O46" s="29">
        <f t="shared" ref="O46:V46" si="9">O47+O66</f>
        <v>115</v>
      </c>
      <c r="P46" s="29">
        <f t="shared" si="9"/>
        <v>83</v>
      </c>
      <c r="Q46" s="29">
        <f t="shared" si="9"/>
        <v>7.747</v>
      </c>
      <c r="R46" s="29">
        <f t="shared" si="9"/>
        <v>2.79</v>
      </c>
      <c r="S46" s="29">
        <f t="shared" si="9"/>
        <v>4.957</v>
      </c>
      <c r="T46" s="29">
        <f t="shared" si="9"/>
        <v>35.79</v>
      </c>
      <c r="U46" s="29">
        <f t="shared" si="9"/>
        <v>12.931</v>
      </c>
      <c r="V46" s="29">
        <f t="shared" si="9"/>
        <v>22.859</v>
      </c>
      <c r="W46" s="29" t="s">
        <v>49</v>
      </c>
      <c r="X46" s="29" t="s">
        <v>50</v>
      </c>
      <c r="Y46" s="29" t="s">
        <v>49</v>
      </c>
      <c r="Z46" s="29" t="s">
        <v>50</v>
      </c>
      <c r="AA46" s="26" t="s">
        <v>167</v>
      </c>
      <c r="AB46" s="26"/>
    </row>
    <row r="47" s="6" customFormat="1" ht="256.5" spans="1:28">
      <c r="A47" s="26">
        <v>1</v>
      </c>
      <c r="B47" s="28" t="s">
        <v>168</v>
      </c>
      <c r="C47" s="26" t="s">
        <v>80</v>
      </c>
      <c r="D47" s="26" t="s">
        <v>43</v>
      </c>
      <c r="E47" s="29" t="s">
        <v>169</v>
      </c>
      <c r="F47" s="33" t="s">
        <v>170</v>
      </c>
      <c r="G47" s="29">
        <f t="shared" ref="G47:K47" si="10">SUM(G48:G65)</f>
        <v>5900</v>
      </c>
      <c r="H47" s="29">
        <f t="shared" si="10"/>
        <v>3100</v>
      </c>
      <c r="I47" s="29">
        <f t="shared" si="10"/>
        <v>2800</v>
      </c>
      <c r="J47" s="29">
        <f t="shared" si="10"/>
        <v>0</v>
      </c>
      <c r="K47" s="29">
        <f t="shared" si="10"/>
        <v>0</v>
      </c>
      <c r="L47" s="29" t="s">
        <v>56</v>
      </c>
      <c r="M47" s="33" t="s">
        <v>165</v>
      </c>
      <c r="N47" s="33" t="s">
        <v>166</v>
      </c>
      <c r="O47" s="29">
        <f t="shared" ref="O47:V47" si="11">SUM(O48:O65)</f>
        <v>115</v>
      </c>
      <c r="P47" s="29">
        <f t="shared" si="11"/>
        <v>3</v>
      </c>
      <c r="Q47" s="29">
        <f t="shared" si="11"/>
        <v>4.302</v>
      </c>
      <c r="R47" s="29">
        <f t="shared" si="11"/>
        <v>2.126</v>
      </c>
      <c r="S47" s="29">
        <f t="shared" si="11"/>
        <v>2.176</v>
      </c>
      <c r="T47" s="29">
        <f t="shared" si="11"/>
        <v>20.404</v>
      </c>
      <c r="U47" s="29">
        <f t="shared" si="11"/>
        <v>10.075</v>
      </c>
      <c r="V47" s="29">
        <f t="shared" si="11"/>
        <v>10.329</v>
      </c>
      <c r="W47" s="29" t="s">
        <v>49</v>
      </c>
      <c r="X47" s="29" t="s">
        <v>50</v>
      </c>
      <c r="Y47" s="29" t="s">
        <v>49</v>
      </c>
      <c r="Z47" s="29" t="s">
        <v>50</v>
      </c>
      <c r="AA47" s="26" t="s">
        <v>167</v>
      </c>
      <c r="AB47" s="26"/>
    </row>
    <row r="48" s="6" customFormat="1" ht="94.5" spans="1:28">
      <c r="A48" s="45" t="s">
        <v>171</v>
      </c>
      <c r="B48" s="28" t="s">
        <v>172</v>
      </c>
      <c r="C48" s="26" t="s">
        <v>80</v>
      </c>
      <c r="D48" s="26" t="s">
        <v>43</v>
      </c>
      <c r="E48" s="26" t="s">
        <v>173</v>
      </c>
      <c r="F48" s="33" t="s">
        <v>174</v>
      </c>
      <c r="G48" s="29">
        <f t="shared" ref="G48:G65" si="12">SUM(H48:K48)</f>
        <v>400</v>
      </c>
      <c r="H48" s="29">
        <v>400</v>
      </c>
      <c r="I48" s="29"/>
      <c r="J48" s="29"/>
      <c r="K48" s="29"/>
      <c r="L48" s="29" t="s">
        <v>118</v>
      </c>
      <c r="M48" s="33" t="s">
        <v>165</v>
      </c>
      <c r="N48" s="33" t="s">
        <v>175</v>
      </c>
      <c r="O48" s="29">
        <v>7</v>
      </c>
      <c r="P48" s="29">
        <v>1</v>
      </c>
      <c r="Q48" s="29">
        <f t="shared" ref="Q48:Q65" si="13">SUBTOTAL(9,R48:S48)</f>
        <v>0.36</v>
      </c>
      <c r="R48" s="29">
        <v>0.159</v>
      </c>
      <c r="S48" s="29">
        <v>0.201</v>
      </c>
      <c r="T48" s="29">
        <f t="shared" ref="T48:T65" si="14">SUBTOTAL(9,U48:V48)</f>
        <v>1.629</v>
      </c>
      <c r="U48" s="29">
        <v>0.786</v>
      </c>
      <c r="V48" s="29">
        <v>0.843</v>
      </c>
      <c r="W48" s="29" t="s">
        <v>49</v>
      </c>
      <c r="X48" s="29" t="s">
        <v>50</v>
      </c>
      <c r="Y48" s="29" t="s">
        <v>173</v>
      </c>
      <c r="Z48" s="29" t="s">
        <v>176</v>
      </c>
      <c r="AA48" s="31" t="s">
        <v>177</v>
      </c>
      <c r="AB48" s="26"/>
    </row>
    <row r="49" s="6" customFormat="1" ht="94.5" spans="1:28">
      <c r="A49" s="45" t="s">
        <v>178</v>
      </c>
      <c r="B49" s="28" t="s">
        <v>179</v>
      </c>
      <c r="C49" s="26" t="s">
        <v>80</v>
      </c>
      <c r="D49" s="26" t="s">
        <v>43</v>
      </c>
      <c r="E49" s="26" t="s">
        <v>180</v>
      </c>
      <c r="F49" s="33" t="s">
        <v>181</v>
      </c>
      <c r="G49" s="29">
        <f t="shared" si="12"/>
        <v>200</v>
      </c>
      <c r="H49" s="29">
        <v>200</v>
      </c>
      <c r="I49" s="29"/>
      <c r="J49" s="29"/>
      <c r="K49" s="29"/>
      <c r="L49" s="29" t="s">
        <v>118</v>
      </c>
      <c r="M49" s="33" t="s">
        <v>165</v>
      </c>
      <c r="N49" s="33" t="s">
        <v>175</v>
      </c>
      <c r="O49" s="29">
        <v>4</v>
      </c>
      <c r="P49" s="29"/>
      <c r="Q49" s="29">
        <f t="shared" si="13"/>
        <v>0.156</v>
      </c>
      <c r="R49" s="29">
        <v>0.087</v>
      </c>
      <c r="S49" s="29">
        <v>0.069</v>
      </c>
      <c r="T49" s="29">
        <f t="shared" si="14"/>
        <v>0.784</v>
      </c>
      <c r="U49" s="29">
        <v>0.431</v>
      </c>
      <c r="V49" s="29">
        <v>0.353</v>
      </c>
      <c r="W49" s="29" t="s">
        <v>49</v>
      </c>
      <c r="X49" s="29" t="s">
        <v>50</v>
      </c>
      <c r="Y49" s="29" t="s">
        <v>180</v>
      </c>
      <c r="Z49" s="29" t="s">
        <v>182</v>
      </c>
      <c r="AA49" s="31" t="s">
        <v>177</v>
      </c>
      <c r="AB49" s="26"/>
    </row>
    <row r="50" s="6" customFormat="1" ht="94.5" spans="1:28">
      <c r="A50" s="45" t="s">
        <v>183</v>
      </c>
      <c r="B50" s="28" t="s">
        <v>184</v>
      </c>
      <c r="C50" s="26" t="s">
        <v>80</v>
      </c>
      <c r="D50" s="26" t="s">
        <v>43</v>
      </c>
      <c r="E50" s="26" t="s">
        <v>185</v>
      </c>
      <c r="F50" s="33" t="s">
        <v>186</v>
      </c>
      <c r="G50" s="29">
        <f t="shared" si="12"/>
        <v>300</v>
      </c>
      <c r="H50" s="29">
        <v>300</v>
      </c>
      <c r="I50" s="29"/>
      <c r="J50" s="29"/>
      <c r="K50" s="29"/>
      <c r="L50" s="29" t="s">
        <v>118</v>
      </c>
      <c r="M50" s="33" t="s">
        <v>165</v>
      </c>
      <c r="N50" s="33" t="s">
        <v>175</v>
      </c>
      <c r="O50" s="29">
        <v>5</v>
      </c>
      <c r="P50" s="29">
        <v>1</v>
      </c>
      <c r="Q50" s="29">
        <f t="shared" si="13"/>
        <v>0.163</v>
      </c>
      <c r="R50" s="29">
        <v>0.092</v>
      </c>
      <c r="S50" s="29">
        <v>0.071</v>
      </c>
      <c r="T50" s="29">
        <f t="shared" si="14"/>
        <v>0.747</v>
      </c>
      <c r="U50" s="29">
        <v>0.424</v>
      </c>
      <c r="V50" s="29">
        <v>0.323</v>
      </c>
      <c r="W50" s="29" t="s">
        <v>49</v>
      </c>
      <c r="X50" s="29" t="s">
        <v>50</v>
      </c>
      <c r="Y50" s="29" t="s">
        <v>185</v>
      </c>
      <c r="Z50" s="29" t="s">
        <v>187</v>
      </c>
      <c r="AA50" s="31" t="s">
        <v>177</v>
      </c>
      <c r="AB50" s="26"/>
    </row>
    <row r="51" s="6" customFormat="1" ht="94.5" spans="1:28">
      <c r="A51" s="45" t="s">
        <v>188</v>
      </c>
      <c r="B51" s="28" t="s">
        <v>189</v>
      </c>
      <c r="C51" s="26" t="s">
        <v>80</v>
      </c>
      <c r="D51" s="26" t="s">
        <v>43</v>
      </c>
      <c r="E51" s="26" t="s">
        <v>190</v>
      </c>
      <c r="F51" s="33" t="s">
        <v>191</v>
      </c>
      <c r="G51" s="29">
        <f t="shared" si="12"/>
        <v>100</v>
      </c>
      <c r="H51" s="29">
        <v>100</v>
      </c>
      <c r="I51" s="29"/>
      <c r="J51" s="29"/>
      <c r="K51" s="29"/>
      <c r="L51" s="29" t="s">
        <v>118</v>
      </c>
      <c r="M51" s="33" t="s">
        <v>165</v>
      </c>
      <c r="N51" s="33" t="s">
        <v>175</v>
      </c>
      <c r="O51" s="29">
        <v>2</v>
      </c>
      <c r="P51" s="29"/>
      <c r="Q51" s="29">
        <f t="shared" si="13"/>
        <v>0.066</v>
      </c>
      <c r="R51" s="29">
        <v>0.043</v>
      </c>
      <c r="S51" s="29">
        <v>0.023</v>
      </c>
      <c r="T51" s="29">
        <f t="shared" si="14"/>
        <v>0.348</v>
      </c>
      <c r="U51" s="29">
        <v>0.243</v>
      </c>
      <c r="V51" s="29">
        <v>0.105</v>
      </c>
      <c r="W51" s="29" t="s">
        <v>49</v>
      </c>
      <c r="X51" s="29" t="s">
        <v>50</v>
      </c>
      <c r="Y51" s="29" t="s">
        <v>190</v>
      </c>
      <c r="Z51" s="29" t="s">
        <v>192</v>
      </c>
      <c r="AA51" s="31" t="s">
        <v>177</v>
      </c>
      <c r="AB51" s="26"/>
    </row>
    <row r="52" s="6" customFormat="1" ht="94.5" spans="1:28">
      <c r="A52" s="45" t="s">
        <v>193</v>
      </c>
      <c r="B52" s="28" t="s">
        <v>194</v>
      </c>
      <c r="C52" s="26" t="s">
        <v>80</v>
      </c>
      <c r="D52" s="26" t="s">
        <v>43</v>
      </c>
      <c r="E52" s="26" t="s">
        <v>195</v>
      </c>
      <c r="F52" s="33" t="s">
        <v>196</v>
      </c>
      <c r="G52" s="29">
        <f t="shared" si="12"/>
        <v>650</v>
      </c>
      <c r="H52" s="29"/>
      <c r="I52" s="29">
        <v>650</v>
      </c>
      <c r="J52" s="29"/>
      <c r="K52" s="29"/>
      <c r="L52" s="29" t="s">
        <v>63</v>
      </c>
      <c r="M52" s="33" t="s">
        <v>165</v>
      </c>
      <c r="N52" s="33" t="s">
        <v>175</v>
      </c>
      <c r="O52" s="29">
        <v>13</v>
      </c>
      <c r="P52" s="29"/>
      <c r="Q52" s="29">
        <f t="shared" si="13"/>
        <v>0.422</v>
      </c>
      <c r="R52" s="54">
        <v>0.2</v>
      </c>
      <c r="S52" s="29">
        <v>0.222</v>
      </c>
      <c r="T52" s="29">
        <f t="shared" si="14"/>
        <v>1.945</v>
      </c>
      <c r="U52" s="29">
        <v>0.944</v>
      </c>
      <c r="V52" s="29">
        <v>1.001</v>
      </c>
      <c r="W52" s="29" t="s">
        <v>49</v>
      </c>
      <c r="X52" s="29" t="s">
        <v>50</v>
      </c>
      <c r="Y52" s="29" t="s">
        <v>195</v>
      </c>
      <c r="Z52" s="29" t="s">
        <v>197</v>
      </c>
      <c r="AA52" s="26" t="s">
        <v>51</v>
      </c>
      <c r="AB52" s="26"/>
    </row>
    <row r="53" s="6" customFormat="1" ht="94.5" spans="1:28">
      <c r="A53" s="45" t="s">
        <v>198</v>
      </c>
      <c r="B53" s="28" t="s">
        <v>199</v>
      </c>
      <c r="C53" s="26" t="s">
        <v>80</v>
      </c>
      <c r="D53" s="26" t="s">
        <v>43</v>
      </c>
      <c r="E53" s="26" t="s">
        <v>145</v>
      </c>
      <c r="F53" s="33" t="s">
        <v>200</v>
      </c>
      <c r="G53" s="29">
        <f t="shared" si="12"/>
        <v>250</v>
      </c>
      <c r="H53" s="29">
        <v>250</v>
      </c>
      <c r="I53" s="29"/>
      <c r="J53" s="29"/>
      <c r="K53" s="29"/>
      <c r="L53" s="29" t="s">
        <v>118</v>
      </c>
      <c r="M53" s="33" t="s">
        <v>165</v>
      </c>
      <c r="N53" s="33" t="s">
        <v>175</v>
      </c>
      <c r="O53" s="29">
        <v>5</v>
      </c>
      <c r="P53" s="29"/>
      <c r="Q53" s="29">
        <f t="shared" si="13"/>
        <v>0.143</v>
      </c>
      <c r="R53" s="29">
        <v>0.067</v>
      </c>
      <c r="S53" s="29">
        <v>0.076</v>
      </c>
      <c r="T53" s="29">
        <f t="shared" si="14"/>
        <v>0.6</v>
      </c>
      <c r="U53" s="29">
        <v>0.298</v>
      </c>
      <c r="V53" s="29">
        <v>0.302</v>
      </c>
      <c r="W53" s="29" t="s">
        <v>49</v>
      </c>
      <c r="X53" s="29" t="s">
        <v>50</v>
      </c>
      <c r="Y53" s="29" t="s">
        <v>145</v>
      </c>
      <c r="Z53" s="29" t="s">
        <v>146</v>
      </c>
      <c r="AA53" s="31" t="s">
        <v>177</v>
      </c>
      <c r="AB53" s="26"/>
    </row>
    <row r="54" s="6" customFormat="1" ht="94.5" spans="1:28">
      <c r="A54" s="45" t="s">
        <v>201</v>
      </c>
      <c r="B54" s="28" t="s">
        <v>202</v>
      </c>
      <c r="C54" s="26" t="s">
        <v>80</v>
      </c>
      <c r="D54" s="26" t="s">
        <v>43</v>
      </c>
      <c r="E54" s="26" t="s">
        <v>203</v>
      </c>
      <c r="F54" s="33" t="s">
        <v>204</v>
      </c>
      <c r="G54" s="29">
        <f t="shared" si="12"/>
        <v>650</v>
      </c>
      <c r="H54" s="29"/>
      <c r="I54" s="29">
        <v>650</v>
      </c>
      <c r="J54" s="29"/>
      <c r="K54" s="29"/>
      <c r="L54" s="29" t="s">
        <v>63</v>
      </c>
      <c r="M54" s="33" t="s">
        <v>165</v>
      </c>
      <c r="N54" s="33" t="s">
        <v>175</v>
      </c>
      <c r="O54" s="29">
        <v>13</v>
      </c>
      <c r="P54" s="29"/>
      <c r="Q54" s="29">
        <f t="shared" si="13"/>
        <v>0.476</v>
      </c>
      <c r="R54" s="29">
        <v>0.231</v>
      </c>
      <c r="S54" s="29">
        <v>0.245</v>
      </c>
      <c r="T54" s="29">
        <f t="shared" si="14"/>
        <v>2.405</v>
      </c>
      <c r="U54" s="29">
        <v>1.13</v>
      </c>
      <c r="V54" s="29">
        <v>1.275</v>
      </c>
      <c r="W54" s="29" t="s">
        <v>49</v>
      </c>
      <c r="X54" s="29" t="s">
        <v>50</v>
      </c>
      <c r="Y54" s="29" t="s">
        <v>203</v>
      </c>
      <c r="Z54" s="31" t="s">
        <v>205</v>
      </c>
      <c r="AA54" s="26" t="s">
        <v>51</v>
      </c>
      <c r="AB54" s="26"/>
    </row>
    <row r="55" s="6" customFormat="1" ht="94.5" spans="1:28">
      <c r="A55" s="45" t="s">
        <v>206</v>
      </c>
      <c r="B55" s="28" t="s">
        <v>207</v>
      </c>
      <c r="C55" s="26" t="s">
        <v>80</v>
      </c>
      <c r="D55" s="26" t="s">
        <v>43</v>
      </c>
      <c r="E55" s="26" t="s">
        <v>208</v>
      </c>
      <c r="F55" s="33" t="s">
        <v>209</v>
      </c>
      <c r="G55" s="29">
        <f t="shared" si="12"/>
        <v>300</v>
      </c>
      <c r="H55" s="29">
        <v>300</v>
      </c>
      <c r="I55" s="29"/>
      <c r="J55" s="29"/>
      <c r="K55" s="29"/>
      <c r="L55" s="29" t="s">
        <v>118</v>
      </c>
      <c r="M55" s="33" t="s">
        <v>165</v>
      </c>
      <c r="N55" s="33" t="s">
        <v>175</v>
      </c>
      <c r="O55" s="29">
        <v>6</v>
      </c>
      <c r="P55" s="29"/>
      <c r="Q55" s="29">
        <f t="shared" si="13"/>
        <v>0.292</v>
      </c>
      <c r="R55" s="29">
        <v>0.125</v>
      </c>
      <c r="S55" s="29">
        <v>0.167</v>
      </c>
      <c r="T55" s="29">
        <f t="shared" si="14"/>
        <v>1.435</v>
      </c>
      <c r="U55" s="29">
        <v>0.617</v>
      </c>
      <c r="V55" s="29">
        <v>0.818</v>
      </c>
      <c r="W55" s="29" t="s">
        <v>49</v>
      </c>
      <c r="X55" s="29" t="s">
        <v>50</v>
      </c>
      <c r="Y55" s="29" t="s">
        <v>208</v>
      </c>
      <c r="Z55" s="29" t="s">
        <v>210</v>
      </c>
      <c r="AA55" s="31" t="s">
        <v>177</v>
      </c>
      <c r="AB55" s="26"/>
    </row>
    <row r="56" s="6" customFormat="1" ht="94.5" spans="1:28">
      <c r="A56" s="45" t="s">
        <v>211</v>
      </c>
      <c r="B56" s="28" t="s">
        <v>212</v>
      </c>
      <c r="C56" s="26" t="s">
        <v>80</v>
      </c>
      <c r="D56" s="26" t="s">
        <v>43</v>
      </c>
      <c r="E56" s="26" t="s">
        <v>213</v>
      </c>
      <c r="F56" s="33" t="s">
        <v>214</v>
      </c>
      <c r="G56" s="29">
        <f t="shared" si="12"/>
        <v>550</v>
      </c>
      <c r="H56" s="29">
        <v>550</v>
      </c>
      <c r="I56" s="29"/>
      <c r="J56" s="29"/>
      <c r="K56" s="29"/>
      <c r="L56" s="29" t="s">
        <v>118</v>
      </c>
      <c r="M56" s="33" t="s">
        <v>165</v>
      </c>
      <c r="N56" s="33" t="s">
        <v>175</v>
      </c>
      <c r="O56" s="29">
        <v>11</v>
      </c>
      <c r="P56" s="29"/>
      <c r="Q56" s="29">
        <f t="shared" si="13"/>
        <v>0.378</v>
      </c>
      <c r="R56" s="29">
        <v>0.194</v>
      </c>
      <c r="S56" s="29">
        <v>0.184</v>
      </c>
      <c r="T56" s="29">
        <f t="shared" si="14"/>
        <v>1.814</v>
      </c>
      <c r="U56" s="29">
        <v>0.891</v>
      </c>
      <c r="V56" s="29">
        <v>0.923</v>
      </c>
      <c r="W56" s="29" t="s">
        <v>49</v>
      </c>
      <c r="X56" s="29" t="s">
        <v>50</v>
      </c>
      <c r="Y56" s="29" t="s">
        <v>213</v>
      </c>
      <c r="Z56" s="31" t="s">
        <v>215</v>
      </c>
      <c r="AA56" s="31" t="s">
        <v>177</v>
      </c>
      <c r="AB56" s="26"/>
    </row>
    <row r="57" s="6" customFormat="1" ht="94.5" spans="1:28">
      <c r="A57" s="45" t="s">
        <v>216</v>
      </c>
      <c r="B57" s="28" t="s">
        <v>217</v>
      </c>
      <c r="C57" s="26" t="s">
        <v>80</v>
      </c>
      <c r="D57" s="26" t="s">
        <v>43</v>
      </c>
      <c r="E57" s="26" t="s">
        <v>218</v>
      </c>
      <c r="F57" s="33" t="s">
        <v>219</v>
      </c>
      <c r="G57" s="29">
        <f t="shared" si="12"/>
        <v>300</v>
      </c>
      <c r="H57" s="29">
        <v>300</v>
      </c>
      <c r="I57" s="29"/>
      <c r="J57" s="29"/>
      <c r="K57" s="29"/>
      <c r="L57" s="29" t="s">
        <v>118</v>
      </c>
      <c r="M57" s="33" t="s">
        <v>165</v>
      </c>
      <c r="N57" s="33" t="s">
        <v>175</v>
      </c>
      <c r="O57" s="29">
        <v>6</v>
      </c>
      <c r="P57" s="29"/>
      <c r="Q57" s="29">
        <f t="shared" si="13"/>
        <v>0.159</v>
      </c>
      <c r="R57" s="29">
        <v>0.075</v>
      </c>
      <c r="S57" s="29">
        <v>0.084</v>
      </c>
      <c r="T57" s="29">
        <f t="shared" si="14"/>
        <v>0.66</v>
      </c>
      <c r="U57" s="29">
        <v>0.303</v>
      </c>
      <c r="V57" s="29">
        <v>0.357</v>
      </c>
      <c r="W57" s="29" t="s">
        <v>49</v>
      </c>
      <c r="X57" s="29" t="s">
        <v>50</v>
      </c>
      <c r="Y57" s="29" t="s">
        <v>218</v>
      </c>
      <c r="Z57" s="29" t="s">
        <v>220</v>
      </c>
      <c r="AA57" s="31" t="s">
        <v>177</v>
      </c>
      <c r="AB57" s="26"/>
    </row>
    <row r="58" s="6" customFormat="1" ht="94.5" spans="1:28">
      <c r="A58" s="45" t="s">
        <v>221</v>
      </c>
      <c r="B58" s="28" t="s">
        <v>222</v>
      </c>
      <c r="C58" s="26" t="s">
        <v>80</v>
      </c>
      <c r="D58" s="26" t="s">
        <v>43</v>
      </c>
      <c r="E58" s="26" t="s">
        <v>223</v>
      </c>
      <c r="F58" s="33" t="s">
        <v>224</v>
      </c>
      <c r="G58" s="29">
        <f t="shared" si="12"/>
        <v>300</v>
      </c>
      <c r="H58" s="29"/>
      <c r="I58" s="29">
        <v>300</v>
      </c>
      <c r="J58" s="29"/>
      <c r="K58" s="29"/>
      <c r="L58" s="29" t="s">
        <v>63</v>
      </c>
      <c r="M58" s="33" t="s">
        <v>165</v>
      </c>
      <c r="N58" s="33" t="s">
        <v>175</v>
      </c>
      <c r="O58" s="29">
        <v>6</v>
      </c>
      <c r="P58" s="29"/>
      <c r="Q58" s="29">
        <f t="shared" si="13"/>
        <v>0.295</v>
      </c>
      <c r="R58" s="29">
        <v>0.138</v>
      </c>
      <c r="S58" s="29">
        <v>0.157</v>
      </c>
      <c r="T58" s="29">
        <f t="shared" si="14"/>
        <v>1.476</v>
      </c>
      <c r="U58" s="29">
        <v>0.688</v>
      </c>
      <c r="V58" s="29">
        <v>0.788</v>
      </c>
      <c r="W58" s="29" t="s">
        <v>49</v>
      </c>
      <c r="X58" s="29" t="s">
        <v>50</v>
      </c>
      <c r="Y58" s="29" t="s">
        <v>223</v>
      </c>
      <c r="Z58" s="29" t="s">
        <v>225</v>
      </c>
      <c r="AA58" s="26" t="s">
        <v>51</v>
      </c>
      <c r="AB58" s="26"/>
    </row>
    <row r="59" s="6" customFormat="1" ht="94.5" spans="1:28">
      <c r="A59" s="45" t="s">
        <v>226</v>
      </c>
      <c r="B59" s="28" t="s">
        <v>227</v>
      </c>
      <c r="C59" s="26" t="s">
        <v>80</v>
      </c>
      <c r="D59" s="26" t="s">
        <v>43</v>
      </c>
      <c r="E59" s="26" t="s">
        <v>228</v>
      </c>
      <c r="F59" s="33" t="s">
        <v>229</v>
      </c>
      <c r="G59" s="29">
        <f t="shared" si="12"/>
        <v>250</v>
      </c>
      <c r="H59" s="29">
        <v>250</v>
      </c>
      <c r="I59" s="29"/>
      <c r="J59" s="29"/>
      <c r="K59" s="29"/>
      <c r="L59" s="29" t="s">
        <v>118</v>
      </c>
      <c r="M59" s="33" t="s">
        <v>165</v>
      </c>
      <c r="N59" s="33" t="s">
        <v>175</v>
      </c>
      <c r="O59" s="29">
        <v>4</v>
      </c>
      <c r="P59" s="29">
        <v>1</v>
      </c>
      <c r="Q59" s="29">
        <f t="shared" si="13"/>
        <v>0.087</v>
      </c>
      <c r="R59" s="29">
        <v>0.061</v>
      </c>
      <c r="S59" s="29">
        <v>0.026</v>
      </c>
      <c r="T59" s="29">
        <f t="shared" si="14"/>
        <v>0.364</v>
      </c>
      <c r="U59" s="29">
        <v>0.266</v>
      </c>
      <c r="V59" s="29">
        <v>0.098</v>
      </c>
      <c r="W59" s="29" t="s">
        <v>49</v>
      </c>
      <c r="X59" s="29" t="s">
        <v>50</v>
      </c>
      <c r="Y59" s="29" t="s">
        <v>228</v>
      </c>
      <c r="Z59" s="29" t="s">
        <v>230</v>
      </c>
      <c r="AA59" s="31" t="s">
        <v>177</v>
      </c>
      <c r="AB59" s="26"/>
    </row>
    <row r="60" s="6" customFormat="1" ht="94.5" spans="1:28">
      <c r="A60" s="45" t="s">
        <v>231</v>
      </c>
      <c r="B60" s="28" t="s">
        <v>232</v>
      </c>
      <c r="C60" s="26" t="s">
        <v>80</v>
      </c>
      <c r="D60" s="26" t="s">
        <v>43</v>
      </c>
      <c r="E60" s="26" t="s">
        <v>233</v>
      </c>
      <c r="F60" s="33" t="s">
        <v>234</v>
      </c>
      <c r="G60" s="29">
        <f t="shared" si="12"/>
        <v>50</v>
      </c>
      <c r="H60" s="29"/>
      <c r="I60" s="29">
        <v>50</v>
      </c>
      <c r="J60" s="29"/>
      <c r="K60" s="29"/>
      <c r="L60" s="29" t="s">
        <v>63</v>
      </c>
      <c r="M60" s="33" t="s">
        <v>165</v>
      </c>
      <c r="N60" s="33" t="s">
        <v>175</v>
      </c>
      <c r="O60" s="29">
        <v>1</v>
      </c>
      <c r="P60" s="29"/>
      <c r="Q60" s="29">
        <f t="shared" si="13"/>
        <v>0.032</v>
      </c>
      <c r="R60" s="29">
        <v>0.017</v>
      </c>
      <c r="S60" s="29">
        <v>0.015</v>
      </c>
      <c r="T60" s="29">
        <f t="shared" si="14"/>
        <v>0.136</v>
      </c>
      <c r="U60" s="29">
        <v>0.074</v>
      </c>
      <c r="V60" s="29">
        <v>0.062</v>
      </c>
      <c r="W60" s="29" t="s">
        <v>49</v>
      </c>
      <c r="X60" s="29" t="s">
        <v>50</v>
      </c>
      <c r="Y60" s="29" t="s">
        <v>233</v>
      </c>
      <c r="Z60" s="29" t="s">
        <v>235</v>
      </c>
      <c r="AA60" s="26" t="s">
        <v>51</v>
      </c>
      <c r="AB60" s="26"/>
    </row>
    <row r="61" s="6" customFormat="1" ht="94.5" spans="1:28">
      <c r="A61" s="45" t="s">
        <v>236</v>
      </c>
      <c r="B61" s="28" t="s">
        <v>237</v>
      </c>
      <c r="C61" s="26" t="s">
        <v>80</v>
      </c>
      <c r="D61" s="26" t="s">
        <v>43</v>
      </c>
      <c r="E61" s="26" t="s">
        <v>238</v>
      </c>
      <c r="F61" s="33" t="s">
        <v>239</v>
      </c>
      <c r="G61" s="29">
        <f t="shared" si="12"/>
        <v>100</v>
      </c>
      <c r="H61" s="29">
        <v>100</v>
      </c>
      <c r="I61" s="29"/>
      <c r="J61" s="29"/>
      <c r="K61" s="29"/>
      <c r="L61" s="29" t="s">
        <v>118</v>
      </c>
      <c r="M61" s="33" t="s">
        <v>165</v>
      </c>
      <c r="N61" s="33" t="s">
        <v>175</v>
      </c>
      <c r="O61" s="29">
        <v>2</v>
      </c>
      <c r="P61" s="29"/>
      <c r="Q61" s="29">
        <f t="shared" si="13"/>
        <v>0.065</v>
      </c>
      <c r="R61" s="54">
        <v>0.04</v>
      </c>
      <c r="S61" s="29">
        <v>0.025</v>
      </c>
      <c r="T61" s="29">
        <f t="shared" si="14"/>
        <v>0.297</v>
      </c>
      <c r="U61" s="29">
        <v>0.187</v>
      </c>
      <c r="V61" s="29">
        <v>0.11</v>
      </c>
      <c r="W61" s="29" t="s">
        <v>49</v>
      </c>
      <c r="X61" s="29" t="s">
        <v>50</v>
      </c>
      <c r="Y61" s="29" t="s">
        <v>238</v>
      </c>
      <c r="Z61" s="29" t="s">
        <v>240</v>
      </c>
      <c r="AA61" s="31" t="s">
        <v>177</v>
      </c>
      <c r="AB61" s="26"/>
    </row>
    <row r="62" s="6" customFormat="1" ht="94.5" spans="1:28">
      <c r="A62" s="45" t="s">
        <v>241</v>
      </c>
      <c r="B62" s="28" t="s">
        <v>242</v>
      </c>
      <c r="C62" s="26" t="s">
        <v>80</v>
      </c>
      <c r="D62" s="26" t="s">
        <v>43</v>
      </c>
      <c r="E62" s="26" t="s">
        <v>243</v>
      </c>
      <c r="F62" s="33" t="s">
        <v>244</v>
      </c>
      <c r="G62" s="29">
        <f t="shared" si="12"/>
        <v>350</v>
      </c>
      <c r="H62" s="29">
        <v>350</v>
      </c>
      <c r="I62" s="29"/>
      <c r="J62" s="29"/>
      <c r="K62" s="29"/>
      <c r="L62" s="29" t="s">
        <v>118</v>
      </c>
      <c r="M62" s="33" t="s">
        <v>165</v>
      </c>
      <c r="N62" s="33" t="s">
        <v>175</v>
      </c>
      <c r="O62" s="29">
        <v>7</v>
      </c>
      <c r="P62" s="29"/>
      <c r="Q62" s="29">
        <f t="shared" si="13"/>
        <v>0.348</v>
      </c>
      <c r="R62" s="29">
        <v>0.198</v>
      </c>
      <c r="S62" s="29">
        <v>0.15</v>
      </c>
      <c r="T62" s="29">
        <f t="shared" si="14"/>
        <v>1.595</v>
      </c>
      <c r="U62" s="29">
        <v>0.884</v>
      </c>
      <c r="V62" s="29">
        <v>0.711</v>
      </c>
      <c r="W62" s="29" t="s">
        <v>49</v>
      </c>
      <c r="X62" s="29" t="s">
        <v>50</v>
      </c>
      <c r="Y62" s="29" t="s">
        <v>243</v>
      </c>
      <c r="Z62" s="29" t="s">
        <v>245</v>
      </c>
      <c r="AA62" s="31" t="s">
        <v>177</v>
      </c>
      <c r="AB62" s="26"/>
    </row>
    <row r="63" s="6" customFormat="1" ht="94.5" spans="1:28">
      <c r="A63" s="45" t="s">
        <v>246</v>
      </c>
      <c r="B63" s="28" t="s">
        <v>247</v>
      </c>
      <c r="C63" s="26" t="s">
        <v>80</v>
      </c>
      <c r="D63" s="26" t="s">
        <v>43</v>
      </c>
      <c r="E63" s="26" t="s">
        <v>248</v>
      </c>
      <c r="F63" s="33" t="s">
        <v>249</v>
      </c>
      <c r="G63" s="29">
        <f t="shared" si="12"/>
        <v>400</v>
      </c>
      <c r="H63" s="29"/>
      <c r="I63" s="29">
        <v>400</v>
      </c>
      <c r="J63" s="29"/>
      <c r="K63" s="29"/>
      <c r="L63" s="29" t="s">
        <v>63</v>
      </c>
      <c r="M63" s="33" t="s">
        <v>165</v>
      </c>
      <c r="N63" s="33" t="s">
        <v>175</v>
      </c>
      <c r="O63" s="29">
        <v>8</v>
      </c>
      <c r="P63" s="29"/>
      <c r="Q63" s="29">
        <f t="shared" si="13"/>
        <v>0.288</v>
      </c>
      <c r="R63" s="54">
        <v>0.14</v>
      </c>
      <c r="S63" s="29">
        <v>0.148</v>
      </c>
      <c r="T63" s="29">
        <f t="shared" si="14"/>
        <v>1.423</v>
      </c>
      <c r="U63" s="29">
        <v>0.685</v>
      </c>
      <c r="V63" s="29">
        <v>0.738</v>
      </c>
      <c r="W63" s="29" t="s">
        <v>49</v>
      </c>
      <c r="X63" s="29" t="s">
        <v>50</v>
      </c>
      <c r="Y63" s="29" t="s">
        <v>248</v>
      </c>
      <c r="Z63" s="29" t="s">
        <v>250</v>
      </c>
      <c r="AA63" s="26" t="s">
        <v>51</v>
      </c>
      <c r="AB63" s="26"/>
    </row>
    <row r="64" s="6" customFormat="1" ht="94.5" spans="1:28">
      <c r="A64" s="45" t="s">
        <v>251</v>
      </c>
      <c r="B64" s="28" t="s">
        <v>252</v>
      </c>
      <c r="C64" s="26" t="s">
        <v>80</v>
      </c>
      <c r="D64" s="26" t="s">
        <v>43</v>
      </c>
      <c r="E64" s="26" t="s">
        <v>253</v>
      </c>
      <c r="F64" s="33" t="s">
        <v>254</v>
      </c>
      <c r="G64" s="29">
        <f t="shared" si="12"/>
        <v>400</v>
      </c>
      <c r="H64" s="29"/>
      <c r="I64" s="29">
        <v>400</v>
      </c>
      <c r="J64" s="29"/>
      <c r="K64" s="29"/>
      <c r="L64" s="29" t="s">
        <v>63</v>
      </c>
      <c r="M64" s="33" t="s">
        <v>165</v>
      </c>
      <c r="N64" s="33" t="s">
        <v>175</v>
      </c>
      <c r="O64" s="29">
        <v>8</v>
      </c>
      <c r="P64" s="29"/>
      <c r="Q64" s="29">
        <f t="shared" si="13"/>
        <v>0.358</v>
      </c>
      <c r="R64" s="29">
        <v>0.151</v>
      </c>
      <c r="S64" s="29">
        <v>0.207</v>
      </c>
      <c r="T64" s="29">
        <f t="shared" si="14"/>
        <v>1.753</v>
      </c>
      <c r="U64" s="29">
        <v>0.732</v>
      </c>
      <c r="V64" s="29">
        <v>1.021</v>
      </c>
      <c r="W64" s="29" t="s">
        <v>49</v>
      </c>
      <c r="X64" s="29" t="s">
        <v>50</v>
      </c>
      <c r="Y64" s="29" t="s">
        <v>253</v>
      </c>
      <c r="Z64" s="29" t="s">
        <v>255</v>
      </c>
      <c r="AA64" s="26" t="s">
        <v>51</v>
      </c>
      <c r="AB64" s="26"/>
    </row>
    <row r="65" s="6" customFormat="1" ht="94.5" spans="1:28">
      <c r="A65" s="45" t="s">
        <v>256</v>
      </c>
      <c r="B65" s="28" t="s">
        <v>257</v>
      </c>
      <c r="C65" s="26" t="s">
        <v>80</v>
      </c>
      <c r="D65" s="26" t="s">
        <v>43</v>
      </c>
      <c r="E65" s="26" t="s">
        <v>258</v>
      </c>
      <c r="F65" s="33" t="s">
        <v>259</v>
      </c>
      <c r="G65" s="29">
        <f t="shared" si="12"/>
        <v>350</v>
      </c>
      <c r="H65" s="29"/>
      <c r="I65" s="29">
        <v>350</v>
      </c>
      <c r="J65" s="29"/>
      <c r="K65" s="29"/>
      <c r="L65" s="29" t="s">
        <v>63</v>
      </c>
      <c r="M65" s="33" t="s">
        <v>165</v>
      </c>
      <c r="N65" s="33" t="s">
        <v>175</v>
      </c>
      <c r="O65" s="29">
        <v>7</v>
      </c>
      <c r="P65" s="29"/>
      <c r="Q65" s="29">
        <f t="shared" si="13"/>
        <v>0.214</v>
      </c>
      <c r="R65" s="29">
        <v>0.108</v>
      </c>
      <c r="S65" s="29">
        <v>0.106</v>
      </c>
      <c r="T65" s="29">
        <f t="shared" si="14"/>
        <v>0.993</v>
      </c>
      <c r="U65" s="29">
        <v>0.492</v>
      </c>
      <c r="V65" s="29">
        <v>0.501</v>
      </c>
      <c r="W65" s="29" t="s">
        <v>49</v>
      </c>
      <c r="X65" s="29" t="s">
        <v>50</v>
      </c>
      <c r="Y65" s="29" t="s">
        <v>258</v>
      </c>
      <c r="Z65" s="29" t="s">
        <v>260</v>
      </c>
      <c r="AA65" s="26" t="s">
        <v>51</v>
      </c>
      <c r="AB65" s="26"/>
    </row>
    <row r="66" s="6" customFormat="1" ht="256.5" spans="1:28">
      <c r="A66" s="26">
        <v>2</v>
      </c>
      <c r="B66" s="28" t="s">
        <v>261</v>
      </c>
      <c r="C66" s="26" t="s">
        <v>80</v>
      </c>
      <c r="D66" s="26" t="s">
        <v>43</v>
      </c>
      <c r="E66" s="26" t="s">
        <v>262</v>
      </c>
      <c r="F66" s="33" t="s">
        <v>263</v>
      </c>
      <c r="G66" s="29">
        <f t="shared" ref="G66:K66" si="15">SUM(G67:G82)</f>
        <v>4000</v>
      </c>
      <c r="H66" s="29">
        <f t="shared" si="15"/>
        <v>2900</v>
      </c>
      <c r="I66" s="29">
        <f t="shared" si="15"/>
        <v>1100</v>
      </c>
      <c r="J66" s="29">
        <f t="shared" si="15"/>
        <v>0</v>
      </c>
      <c r="K66" s="29">
        <f t="shared" si="15"/>
        <v>0</v>
      </c>
      <c r="L66" s="29" t="s">
        <v>56</v>
      </c>
      <c r="M66" s="33" t="s">
        <v>165</v>
      </c>
      <c r="N66" s="33" t="s">
        <v>166</v>
      </c>
      <c r="O66" s="29">
        <f t="shared" ref="O66:V66" si="16">SUM(O67:O82)</f>
        <v>0</v>
      </c>
      <c r="P66" s="29">
        <f t="shared" si="16"/>
        <v>80</v>
      </c>
      <c r="Q66" s="29">
        <f t="shared" si="16"/>
        <v>3.445</v>
      </c>
      <c r="R66" s="29">
        <f t="shared" si="16"/>
        <v>0.664</v>
      </c>
      <c r="S66" s="29">
        <f t="shared" si="16"/>
        <v>2.781</v>
      </c>
      <c r="T66" s="29">
        <f t="shared" si="16"/>
        <v>15.386</v>
      </c>
      <c r="U66" s="29">
        <f t="shared" si="16"/>
        <v>2.856</v>
      </c>
      <c r="V66" s="29">
        <f t="shared" si="16"/>
        <v>12.53</v>
      </c>
      <c r="W66" s="29" t="s">
        <v>49</v>
      </c>
      <c r="X66" s="29" t="s">
        <v>50</v>
      </c>
      <c r="Y66" s="29" t="s">
        <v>49</v>
      </c>
      <c r="Z66" s="29" t="s">
        <v>50</v>
      </c>
      <c r="AA66" s="26" t="s">
        <v>167</v>
      </c>
      <c r="AB66" s="26"/>
    </row>
    <row r="67" s="6" customFormat="1" ht="94.5" spans="1:28">
      <c r="A67" s="45" t="s">
        <v>171</v>
      </c>
      <c r="B67" s="28" t="s">
        <v>264</v>
      </c>
      <c r="C67" s="26" t="s">
        <v>80</v>
      </c>
      <c r="D67" s="26" t="s">
        <v>43</v>
      </c>
      <c r="E67" s="26" t="s">
        <v>265</v>
      </c>
      <c r="F67" s="33" t="s">
        <v>266</v>
      </c>
      <c r="G67" s="29">
        <f t="shared" ref="G67:G82" si="17">SUM(H67:K67)</f>
        <v>200</v>
      </c>
      <c r="H67" s="29">
        <v>200</v>
      </c>
      <c r="I67" s="29"/>
      <c r="J67" s="29"/>
      <c r="K67" s="29"/>
      <c r="L67" s="29" t="s">
        <v>118</v>
      </c>
      <c r="M67" s="33" t="s">
        <v>165</v>
      </c>
      <c r="N67" s="33" t="s">
        <v>175</v>
      </c>
      <c r="O67" s="29"/>
      <c r="P67" s="29">
        <v>4</v>
      </c>
      <c r="Q67" s="29">
        <f t="shared" ref="Q67:Q82" si="18">SUBTOTAL(9,R67:S67)</f>
        <v>0.281</v>
      </c>
      <c r="R67" s="29">
        <v>0.037</v>
      </c>
      <c r="S67" s="29">
        <v>0.244</v>
      </c>
      <c r="T67" s="29">
        <f t="shared" ref="T67:T82" si="19">SUBTOTAL(9,U67:V67)</f>
        <v>1.253</v>
      </c>
      <c r="U67" s="29">
        <v>0.159</v>
      </c>
      <c r="V67" s="29">
        <v>1.094</v>
      </c>
      <c r="W67" s="29" t="s">
        <v>49</v>
      </c>
      <c r="X67" s="29" t="s">
        <v>50</v>
      </c>
      <c r="Y67" s="29" t="s">
        <v>265</v>
      </c>
      <c r="Z67" s="29" t="s">
        <v>267</v>
      </c>
      <c r="AA67" s="31" t="s">
        <v>177</v>
      </c>
      <c r="AB67" s="26"/>
    </row>
    <row r="68" s="6" customFormat="1" ht="94.5" spans="1:28">
      <c r="A68" s="45" t="s">
        <v>178</v>
      </c>
      <c r="B68" s="28" t="s">
        <v>268</v>
      </c>
      <c r="C68" s="26" t="s">
        <v>80</v>
      </c>
      <c r="D68" s="26" t="s">
        <v>43</v>
      </c>
      <c r="E68" s="26" t="s">
        <v>269</v>
      </c>
      <c r="F68" s="33" t="s">
        <v>270</v>
      </c>
      <c r="G68" s="29">
        <f t="shared" si="17"/>
        <v>300</v>
      </c>
      <c r="H68" s="29">
        <v>300</v>
      </c>
      <c r="I68" s="29"/>
      <c r="J68" s="29"/>
      <c r="K68" s="29"/>
      <c r="L68" s="29" t="s">
        <v>118</v>
      </c>
      <c r="M68" s="33" t="s">
        <v>165</v>
      </c>
      <c r="N68" s="33" t="s">
        <v>175</v>
      </c>
      <c r="O68" s="29"/>
      <c r="P68" s="29">
        <v>6</v>
      </c>
      <c r="Q68" s="29">
        <f t="shared" si="18"/>
        <v>0.344</v>
      </c>
      <c r="R68" s="29">
        <v>0.062</v>
      </c>
      <c r="S68" s="29">
        <v>0.282</v>
      </c>
      <c r="T68" s="29">
        <f t="shared" si="19"/>
        <v>1.483</v>
      </c>
      <c r="U68" s="29">
        <v>0.228</v>
      </c>
      <c r="V68" s="29">
        <v>1.255</v>
      </c>
      <c r="W68" s="29" t="s">
        <v>49</v>
      </c>
      <c r="X68" s="29" t="s">
        <v>50</v>
      </c>
      <c r="Y68" s="29" t="s">
        <v>269</v>
      </c>
      <c r="Z68" s="29" t="s">
        <v>271</v>
      </c>
      <c r="AA68" s="31" t="s">
        <v>177</v>
      </c>
      <c r="AB68" s="26"/>
    </row>
    <row r="69" s="6" customFormat="1" ht="94.5" spans="1:28">
      <c r="A69" s="45" t="s">
        <v>183</v>
      </c>
      <c r="B69" s="28" t="s">
        <v>272</v>
      </c>
      <c r="C69" s="26" t="s">
        <v>80</v>
      </c>
      <c r="D69" s="26" t="s">
        <v>43</v>
      </c>
      <c r="E69" s="26" t="s">
        <v>173</v>
      </c>
      <c r="F69" s="33" t="s">
        <v>273</v>
      </c>
      <c r="G69" s="29">
        <f t="shared" si="17"/>
        <v>200</v>
      </c>
      <c r="H69" s="29">
        <v>200</v>
      </c>
      <c r="I69" s="29"/>
      <c r="J69" s="29"/>
      <c r="K69" s="29"/>
      <c r="L69" s="29" t="s">
        <v>118</v>
      </c>
      <c r="M69" s="33" t="s">
        <v>165</v>
      </c>
      <c r="N69" s="33" t="s">
        <v>175</v>
      </c>
      <c r="O69" s="29"/>
      <c r="P69" s="29">
        <v>4</v>
      </c>
      <c r="Q69" s="29">
        <f t="shared" si="18"/>
        <v>0.166</v>
      </c>
      <c r="R69" s="29">
        <v>0.04</v>
      </c>
      <c r="S69" s="29">
        <v>0.126</v>
      </c>
      <c r="T69" s="29">
        <f t="shared" si="19"/>
        <v>0.89</v>
      </c>
      <c r="U69" s="29">
        <v>0.19</v>
      </c>
      <c r="V69" s="29">
        <v>0.7</v>
      </c>
      <c r="W69" s="29" t="s">
        <v>49</v>
      </c>
      <c r="X69" s="29" t="s">
        <v>50</v>
      </c>
      <c r="Y69" s="29" t="s">
        <v>173</v>
      </c>
      <c r="Z69" s="29" t="s">
        <v>176</v>
      </c>
      <c r="AA69" s="31" t="s">
        <v>177</v>
      </c>
      <c r="AB69" s="26"/>
    </row>
    <row r="70" s="6" customFormat="1" ht="94.5" spans="1:28">
      <c r="A70" s="45" t="s">
        <v>188</v>
      </c>
      <c r="B70" s="28" t="s">
        <v>274</v>
      </c>
      <c r="C70" s="26" t="s">
        <v>80</v>
      </c>
      <c r="D70" s="26" t="s">
        <v>43</v>
      </c>
      <c r="E70" s="26" t="s">
        <v>180</v>
      </c>
      <c r="F70" s="33" t="s">
        <v>275</v>
      </c>
      <c r="G70" s="29">
        <f t="shared" si="17"/>
        <v>200</v>
      </c>
      <c r="H70" s="29">
        <v>200</v>
      </c>
      <c r="I70" s="29"/>
      <c r="J70" s="29"/>
      <c r="K70" s="29"/>
      <c r="L70" s="29" t="s">
        <v>118</v>
      </c>
      <c r="M70" s="33" t="s">
        <v>165</v>
      </c>
      <c r="N70" s="33" t="s">
        <v>175</v>
      </c>
      <c r="O70" s="29"/>
      <c r="P70" s="29">
        <v>4</v>
      </c>
      <c r="Q70" s="29">
        <f t="shared" si="18"/>
        <v>0.225</v>
      </c>
      <c r="R70" s="29">
        <v>0.048</v>
      </c>
      <c r="S70" s="29">
        <v>0.177</v>
      </c>
      <c r="T70" s="29">
        <f t="shared" si="19"/>
        <v>1.002</v>
      </c>
      <c r="U70" s="29">
        <v>0.227</v>
      </c>
      <c r="V70" s="29">
        <v>0.775</v>
      </c>
      <c r="W70" s="29" t="s">
        <v>49</v>
      </c>
      <c r="X70" s="29" t="s">
        <v>50</v>
      </c>
      <c r="Y70" s="29" t="s">
        <v>180</v>
      </c>
      <c r="Z70" s="29" t="s">
        <v>182</v>
      </c>
      <c r="AA70" s="31" t="s">
        <v>177</v>
      </c>
      <c r="AB70" s="26"/>
    </row>
    <row r="71" s="6" customFormat="1" ht="94.5" spans="1:28">
      <c r="A71" s="45" t="s">
        <v>193</v>
      </c>
      <c r="B71" s="28" t="s">
        <v>276</v>
      </c>
      <c r="C71" s="26" t="s">
        <v>80</v>
      </c>
      <c r="D71" s="26" t="s">
        <v>43</v>
      </c>
      <c r="E71" s="26" t="s">
        <v>277</v>
      </c>
      <c r="F71" s="33" t="s">
        <v>278</v>
      </c>
      <c r="G71" s="29">
        <f t="shared" si="17"/>
        <v>500</v>
      </c>
      <c r="H71" s="29"/>
      <c r="I71" s="29">
        <v>500</v>
      </c>
      <c r="J71" s="29"/>
      <c r="K71" s="29"/>
      <c r="L71" s="29" t="s">
        <v>63</v>
      </c>
      <c r="M71" s="33" t="s">
        <v>165</v>
      </c>
      <c r="N71" s="33" t="s">
        <v>175</v>
      </c>
      <c r="O71" s="29"/>
      <c r="P71" s="29">
        <v>10</v>
      </c>
      <c r="Q71" s="29">
        <f t="shared" si="18"/>
        <v>0.215</v>
      </c>
      <c r="R71" s="29">
        <v>0.041</v>
      </c>
      <c r="S71" s="29">
        <v>0.174</v>
      </c>
      <c r="T71" s="29">
        <f t="shared" si="19"/>
        <v>1.056</v>
      </c>
      <c r="U71" s="29">
        <v>0.188</v>
      </c>
      <c r="V71" s="29">
        <v>0.868</v>
      </c>
      <c r="W71" s="29" t="s">
        <v>49</v>
      </c>
      <c r="X71" s="29" t="s">
        <v>50</v>
      </c>
      <c r="Y71" s="29" t="s">
        <v>277</v>
      </c>
      <c r="Z71" s="29" t="s">
        <v>279</v>
      </c>
      <c r="AA71" s="26" t="s">
        <v>51</v>
      </c>
      <c r="AB71" s="26"/>
    </row>
    <row r="72" s="6" customFormat="1" ht="94.5" spans="1:28">
      <c r="A72" s="45" t="s">
        <v>198</v>
      </c>
      <c r="B72" s="28" t="s">
        <v>280</v>
      </c>
      <c r="C72" s="26" t="s">
        <v>80</v>
      </c>
      <c r="D72" s="26" t="s">
        <v>43</v>
      </c>
      <c r="E72" s="26" t="s">
        <v>185</v>
      </c>
      <c r="F72" s="33" t="s">
        <v>281</v>
      </c>
      <c r="G72" s="29">
        <f t="shared" si="17"/>
        <v>200</v>
      </c>
      <c r="H72" s="29">
        <v>200</v>
      </c>
      <c r="I72" s="29"/>
      <c r="J72" s="29"/>
      <c r="K72" s="29"/>
      <c r="L72" s="29" t="s">
        <v>118</v>
      </c>
      <c r="M72" s="33" t="s">
        <v>165</v>
      </c>
      <c r="N72" s="33" t="s">
        <v>175</v>
      </c>
      <c r="O72" s="29"/>
      <c r="P72" s="29">
        <v>4</v>
      </c>
      <c r="Q72" s="29">
        <f t="shared" si="18"/>
        <v>0.217</v>
      </c>
      <c r="R72" s="29">
        <v>0.067</v>
      </c>
      <c r="S72" s="29">
        <v>0.15</v>
      </c>
      <c r="T72" s="29">
        <f t="shared" si="19"/>
        <v>0.987</v>
      </c>
      <c r="U72" s="29">
        <v>0.297</v>
      </c>
      <c r="V72" s="29">
        <v>0.69</v>
      </c>
      <c r="W72" s="29" t="s">
        <v>49</v>
      </c>
      <c r="X72" s="29" t="s">
        <v>50</v>
      </c>
      <c r="Y72" s="29" t="s">
        <v>185</v>
      </c>
      <c r="Z72" s="29" t="s">
        <v>187</v>
      </c>
      <c r="AA72" s="31" t="s">
        <v>177</v>
      </c>
      <c r="AB72" s="26"/>
    </row>
    <row r="73" s="6" customFormat="1" ht="94.5" spans="1:28">
      <c r="A73" s="45" t="s">
        <v>201</v>
      </c>
      <c r="B73" s="28" t="s">
        <v>282</v>
      </c>
      <c r="C73" s="26" t="s">
        <v>80</v>
      </c>
      <c r="D73" s="26" t="s">
        <v>43</v>
      </c>
      <c r="E73" s="26" t="s">
        <v>190</v>
      </c>
      <c r="F73" s="33" t="s">
        <v>283</v>
      </c>
      <c r="G73" s="29">
        <f t="shared" si="17"/>
        <v>400</v>
      </c>
      <c r="H73" s="29">
        <v>400</v>
      </c>
      <c r="I73" s="29"/>
      <c r="J73" s="29"/>
      <c r="K73" s="29"/>
      <c r="L73" s="29" t="s">
        <v>118</v>
      </c>
      <c r="M73" s="33" t="s">
        <v>165</v>
      </c>
      <c r="N73" s="33" t="s">
        <v>175</v>
      </c>
      <c r="O73" s="29"/>
      <c r="P73" s="29">
        <v>8</v>
      </c>
      <c r="Q73" s="29">
        <f t="shared" si="18"/>
        <v>0.209</v>
      </c>
      <c r="R73" s="29">
        <v>0.05</v>
      </c>
      <c r="S73" s="29">
        <v>0.159</v>
      </c>
      <c r="T73" s="29">
        <f t="shared" si="19"/>
        <v>0.918</v>
      </c>
      <c r="U73" s="29">
        <v>0.217</v>
      </c>
      <c r="V73" s="29">
        <v>0.701</v>
      </c>
      <c r="W73" s="29" t="s">
        <v>49</v>
      </c>
      <c r="X73" s="29" t="s">
        <v>50</v>
      </c>
      <c r="Y73" s="29" t="s">
        <v>190</v>
      </c>
      <c r="Z73" s="29" t="s">
        <v>192</v>
      </c>
      <c r="AA73" s="31" t="s">
        <v>177</v>
      </c>
      <c r="AB73" s="26"/>
    </row>
    <row r="74" s="6" customFormat="1" ht="94.5" spans="1:28">
      <c r="A74" s="45" t="s">
        <v>206</v>
      </c>
      <c r="B74" s="28" t="s">
        <v>284</v>
      </c>
      <c r="C74" s="26" t="s">
        <v>80</v>
      </c>
      <c r="D74" s="26" t="s">
        <v>43</v>
      </c>
      <c r="E74" s="26" t="s">
        <v>285</v>
      </c>
      <c r="F74" s="33" t="s">
        <v>286</v>
      </c>
      <c r="G74" s="29">
        <f t="shared" si="17"/>
        <v>250</v>
      </c>
      <c r="H74" s="29">
        <v>250</v>
      </c>
      <c r="I74" s="29"/>
      <c r="J74" s="29"/>
      <c r="K74" s="29"/>
      <c r="L74" s="29" t="s">
        <v>118</v>
      </c>
      <c r="M74" s="33" t="s">
        <v>165</v>
      </c>
      <c r="N74" s="33" t="s">
        <v>175</v>
      </c>
      <c r="O74" s="29"/>
      <c r="P74" s="29">
        <v>5</v>
      </c>
      <c r="Q74" s="29">
        <f t="shared" si="18"/>
        <v>0.175</v>
      </c>
      <c r="R74" s="29">
        <v>0.026</v>
      </c>
      <c r="S74" s="29">
        <v>0.149</v>
      </c>
      <c r="T74" s="29">
        <f t="shared" si="19"/>
        <v>0.748</v>
      </c>
      <c r="U74" s="29">
        <v>0.094</v>
      </c>
      <c r="V74" s="29">
        <v>0.654</v>
      </c>
      <c r="W74" s="29" t="s">
        <v>49</v>
      </c>
      <c r="X74" s="29" t="s">
        <v>50</v>
      </c>
      <c r="Y74" s="29" t="s">
        <v>285</v>
      </c>
      <c r="Z74" s="29" t="s">
        <v>287</v>
      </c>
      <c r="AA74" s="31" t="s">
        <v>177</v>
      </c>
      <c r="AB74" s="26"/>
    </row>
    <row r="75" s="6" customFormat="1" ht="94.5" spans="1:28">
      <c r="A75" s="45" t="s">
        <v>211</v>
      </c>
      <c r="B75" s="28" t="s">
        <v>288</v>
      </c>
      <c r="C75" s="26" t="s">
        <v>80</v>
      </c>
      <c r="D75" s="26" t="s">
        <v>43</v>
      </c>
      <c r="E75" s="26" t="s">
        <v>208</v>
      </c>
      <c r="F75" s="33" t="s">
        <v>289</v>
      </c>
      <c r="G75" s="29">
        <f t="shared" si="17"/>
        <v>150</v>
      </c>
      <c r="H75" s="29">
        <v>150</v>
      </c>
      <c r="I75" s="29"/>
      <c r="J75" s="29"/>
      <c r="K75" s="29"/>
      <c r="L75" s="29" t="s">
        <v>118</v>
      </c>
      <c r="M75" s="33" t="s">
        <v>165</v>
      </c>
      <c r="N75" s="33" t="s">
        <v>175</v>
      </c>
      <c r="O75" s="29"/>
      <c r="P75" s="29">
        <v>3</v>
      </c>
      <c r="Q75" s="29">
        <f t="shared" si="18"/>
        <v>0.099</v>
      </c>
      <c r="R75" s="29">
        <v>0.031</v>
      </c>
      <c r="S75" s="29">
        <v>0.068</v>
      </c>
      <c r="T75" s="29">
        <f t="shared" si="19"/>
        <v>0.503</v>
      </c>
      <c r="U75" s="29">
        <v>0.149</v>
      </c>
      <c r="V75" s="29">
        <v>0.354</v>
      </c>
      <c r="W75" s="29" t="s">
        <v>49</v>
      </c>
      <c r="X75" s="29" t="s">
        <v>50</v>
      </c>
      <c r="Y75" s="29" t="s">
        <v>208</v>
      </c>
      <c r="Z75" s="29" t="s">
        <v>210</v>
      </c>
      <c r="AA75" s="31" t="s">
        <v>177</v>
      </c>
      <c r="AB75" s="26"/>
    </row>
    <row r="76" s="6" customFormat="1" ht="94.5" spans="1:28">
      <c r="A76" s="45" t="s">
        <v>216</v>
      </c>
      <c r="B76" s="28" t="s">
        <v>290</v>
      </c>
      <c r="C76" s="26" t="s">
        <v>80</v>
      </c>
      <c r="D76" s="26" t="s">
        <v>43</v>
      </c>
      <c r="E76" s="26" t="s">
        <v>213</v>
      </c>
      <c r="F76" s="33" t="s">
        <v>291</v>
      </c>
      <c r="G76" s="29">
        <f t="shared" si="17"/>
        <v>50</v>
      </c>
      <c r="H76" s="29">
        <v>50</v>
      </c>
      <c r="I76" s="29"/>
      <c r="J76" s="29"/>
      <c r="K76" s="29"/>
      <c r="L76" s="29" t="s">
        <v>118</v>
      </c>
      <c r="M76" s="33" t="s">
        <v>165</v>
      </c>
      <c r="N76" s="33" t="s">
        <v>175</v>
      </c>
      <c r="O76" s="29"/>
      <c r="P76" s="29">
        <v>1</v>
      </c>
      <c r="Q76" s="29">
        <f t="shared" si="18"/>
        <v>0.039</v>
      </c>
      <c r="R76" s="29">
        <v>0.006</v>
      </c>
      <c r="S76" s="29">
        <v>0.033</v>
      </c>
      <c r="T76" s="29">
        <f t="shared" si="19"/>
        <v>0.184</v>
      </c>
      <c r="U76" s="29">
        <v>0.027</v>
      </c>
      <c r="V76" s="29">
        <v>0.157</v>
      </c>
      <c r="W76" s="29" t="s">
        <v>49</v>
      </c>
      <c r="X76" s="29" t="s">
        <v>50</v>
      </c>
      <c r="Y76" s="29" t="s">
        <v>213</v>
      </c>
      <c r="Z76" s="31" t="s">
        <v>215</v>
      </c>
      <c r="AA76" s="31" t="s">
        <v>177</v>
      </c>
      <c r="AB76" s="26"/>
    </row>
    <row r="77" s="6" customFormat="1" ht="94.5" spans="1:28">
      <c r="A77" s="45" t="s">
        <v>221</v>
      </c>
      <c r="B77" s="28" t="s">
        <v>292</v>
      </c>
      <c r="C77" s="26" t="s">
        <v>80</v>
      </c>
      <c r="D77" s="26" t="s">
        <v>43</v>
      </c>
      <c r="E77" s="26" t="s">
        <v>218</v>
      </c>
      <c r="F77" s="33" t="s">
        <v>293</v>
      </c>
      <c r="G77" s="29">
        <f t="shared" si="17"/>
        <v>50</v>
      </c>
      <c r="H77" s="29">
        <v>50</v>
      </c>
      <c r="I77" s="29"/>
      <c r="J77" s="29"/>
      <c r="K77" s="29"/>
      <c r="L77" s="29" t="s">
        <v>118</v>
      </c>
      <c r="M77" s="33" t="s">
        <v>165</v>
      </c>
      <c r="N77" s="33" t="s">
        <v>175</v>
      </c>
      <c r="O77" s="29"/>
      <c r="P77" s="29">
        <v>1</v>
      </c>
      <c r="Q77" s="29">
        <f t="shared" si="18"/>
        <v>0.017</v>
      </c>
      <c r="R77" s="29">
        <v>0.006</v>
      </c>
      <c r="S77" s="29">
        <v>0.011</v>
      </c>
      <c r="T77" s="29">
        <f t="shared" si="19"/>
        <v>0.064</v>
      </c>
      <c r="U77" s="29">
        <v>0.025</v>
      </c>
      <c r="V77" s="29">
        <v>0.039</v>
      </c>
      <c r="W77" s="29" t="s">
        <v>49</v>
      </c>
      <c r="X77" s="29" t="s">
        <v>50</v>
      </c>
      <c r="Y77" s="29" t="s">
        <v>218</v>
      </c>
      <c r="Z77" s="29" t="s">
        <v>220</v>
      </c>
      <c r="AA77" s="31" t="s">
        <v>177</v>
      </c>
      <c r="AB77" s="26"/>
    </row>
    <row r="78" s="6" customFormat="1" ht="94.5" spans="1:28">
      <c r="A78" s="45" t="s">
        <v>226</v>
      </c>
      <c r="B78" s="28" t="s">
        <v>294</v>
      </c>
      <c r="C78" s="26" t="s">
        <v>80</v>
      </c>
      <c r="D78" s="26" t="s">
        <v>43</v>
      </c>
      <c r="E78" s="26" t="s">
        <v>228</v>
      </c>
      <c r="F78" s="33" t="s">
        <v>295</v>
      </c>
      <c r="G78" s="29">
        <f t="shared" si="17"/>
        <v>300</v>
      </c>
      <c r="H78" s="29">
        <v>300</v>
      </c>
      <c r="I78" s="29"/>
      <c r="J78" s="29"/>
      <c r="K78" s="29"/>
      <c r="L78" s="29" t="s">
        <v>118</v>
      </c>
      <c r="M78" s="33" t="s">
        <v>165</v>
      </c>
      <c r="N78" s="33" t="s">
        <v>175</v>
      </c>
      <c r="O78" s="29"/>
      <c r="P78" s="29">
        <v>6</v>
      </c>
      <c r="Q78" s="29">
        <f t="shared" si="18"/>
        <v>0.18</v>
      </c>
      <c r="R78" s="29">
        <v>0.028</v>
      </c>
      <c r="S78" s="29">
        <v>0.152</v>
      </c>
      <c r="T78" s="29">
        <f t="shared" si="19"/>
        <v>0.733</v>
      </c>
      <c r="U78" s="29">
        <v>0.113</v>
      </c>
      <c r="V78" s="29">
        <v>0.62</v>
      </c>
      <c r="W78" s="29" t="s">
        <v>49</v>
      </c>
      <c r="X78" s="29" t="s">
        <v>50</v>
      </c>
      <c r="Y78" s="29" t="s">
        <v>228</v>
      </c>
      <c r="Z78" s="29" t="s">
        <v>230</v>
      </c>
      <c r="AA78" s="31" t="s">
        <v>177</v>
      </c>
      <c r="AB78" s="26"/>
    </row>
    <row r="79" s="6" customFormat="1" ht="94.5" spans="1:28">
      <c r="A79" s="45" t="s">
        <v>231</v>
      </c>
      <c r="B79" s="28" t="s">
        <v>296</v>
      </c>
      <c r="C79" s="26" t="s">
        <v>80</v>
      </c>
      <c r="D79" s="26" t="s">
        <v>43</v>
      </c>
      <c r="E79" s="26" t="s">
        <v>233</v>
      </c>
      <c r="F79" s="33" t="s">
        <v>297</v>
      </c>
      <c r="G79" s="29">
        <f t="shared" si="17"/>
        <v>200</v>
      </c>
      <c r="H79" s="29"/>
      <c r="I79" s="29">
        <v>200</v>
      </c>
      <c r="J79" s="29"/>
      <c r="K79" s="29"/>
      <c r="L79" s="29" t="s">
        <v>63</v>
      </c>
      <c r="M79" s="33" t="s">
        <v>165</v>
      </c>
      <c r="N79" s="33" t="s">
        <v>175</v>
      </c>
      <c r="O79" s="29"/>
      <c r="P79" s="29">
        <v>4</v>
      </c>
      <c r="Q79" s="29">
        <f t="shared" si="18"/>
        <v>0.137</v>
      </c>
      <c r="R79" s="29">
        <v>0.043</v>
      </c>
      <c r="S79" s="29">
        <v>0.094</v>
      </c>
      <c r="T79" s="29">
        <f t="shared" si="19"/>
        <v>0.587</v>
      </c>
      <c r="U79" s="29">
        <v>0.191</v>
      </c>
      <c r="V79" s="29">
        <v>0.396</v>
      </c>
      <c r="W79" s="29" t="s">
        <v>49</v>
      </c>
      <c r="X79" s="29" t="s">
        <v>50</v>
      </c>
      <c r="Y79" s="29" t="s">
        <v>233</v>
      </c>
      <c r="Z79" s="29" t="s">
        <v>235</v>
      </c>
      <c r="AA79" s="26" t="s">
        <v>51</v>
      </c>
      <c r="AB79" s="26"/>
    </row>
    <row r="80" s="6" customFormat="1" ht="94.5" spans="1:28">
      <c r="A80" s="45" t="s">
        <v>236</v>
      </c>
      <c r="B80" s="28" t="s">
        <v>298</v>
      </c>
      <c r="C80" s="26" t="s">
        <v>80</v>
      </c>
      <c r="D80" s="26" t="s">
        <v>43</v>
      </c>
      <c r="E80" s="26" t="s">
        <v>299</v>
      </c>
      <c r="F80" s="33" t="s">
        <v>300</v>
      </c>
      <c r="G80" s="29">
        <f t="shared" si="17"/>
        <v>400</v>
      </c>
      <c r="H80" s="29"/>
      <c r="I80" s="29">
        <v>400</v>
      </c>
      <c r="J80" s="29"/>
      <c r="K80" s="29"/>
      <c r="L80" s="29" t="s">
        <v>63</v>
      </c>
      <c r="M80" s="33" t="s">
        <v>165</v>
      </c>
      <c r="N80" s="33" t="s">
        <v>175</v>
      </c>
      <c r="O80" s="29"/>
      <c r="P80" s="29">
        <v>8</v>
      </c>
      <c r="Q80" s="29">
        <f t="shared" si="18"/>
        <v>0.319</v>
      </c>
      <c r="R80" s="29">
        <v>0.057</v>
      </c>
      <c r="S80" s="29">
        <v>0.262</v>
      </c>
      <c r="T80" s="29">
        <f t="shared" si="19"/>
        <v>1.213</v>
      </c>
      <c r="U80" s="29">
        <v>0.21</v>
      </c>
      <c r="V80" s="29">
        <v>1.003</v>
      </c>
      <c r="W80" s="29" t="s">
        <v>49</v>
      </c>
      <c r="X80" s="29" t="s">
        <v>50</v>
      </c>
      <c r="Y80" s="29" t="s">
        <v>299</v>
      </c>
      <c r="Z80" s="29" t="s">
        <v>301</v>
      </c>
      <c r="AA80" s="26" t="s">
        <v>51</v>
      </c>
      <c r="AB80" s="26"/>
    </row>
    <row r="81" s="6" customFormat="1" ht="94.5" spans="1:28">
      <c r="A81" s="45" t="s">
        <v>241</v>
      </c>
      <c r="B81" s="28" t="s">
        <v>302</v>
      </c>
      <c r="C81" s="26" t="s">
        <v>80</v>
      </c>
      <c r="D81" s="26" t="s">
        <v>43</v>
      </c>
      <c r="E81" s="26" t="s">
        <v>238</v>
      </c>
      <c r="F81" s="33" t="s">
        <v>303</v>
      </c>
      <c r="G81" s="29">
        <f t="shared" si="17"/>
        <v>300</v>
      </c>
      <c r="H81" s="29">
        <v>300</v>
      </c>
      <c r="I81" s="29"/>
      <c r="J81" s="29"/>
      <c r="K81" s="29"/>
      <c r="L81" s="29" t="s">
        <v>118</v>
      </c>
      <c r="M81" s="33" t="s">
        <v>165</v>
      </c>
      <c r="N81" s="33" t="s">
        <v>175</v>
      </c>
      <c r="O81" s="29"/>
      <c r="P81" s="29">
        <v>6</v>
      </c>
      <c r="Q81" s="29">
        <f t="shared" si="18"/>
        <v>0.391</v>
      </c>
      <c r="R81" s="29">
        <v>0.064</v>
      </c>
      <c r="S81" s="29">
        <v>0.327</v>
      </c>
      <c r="T81" s="29">
        <f t="shared" si="19"/>
        <v>1.734</v>
      </c>
      <c r="U81" s="29">
        <v>0.292</v>
      </c>
      <c r="V81" s="29">
        <v>1.442</v>
      </c>
      <c r="W81" s="29" t="s">
        <v>49</v>
      </c>
      <c r="X81" s="29" t="s">
        <v>50</v>
      </c>
      <c r="Y81" s="29" t="s">
        <v>238</v>
      </c>
      <c r="Z81" s="29" t="s">
        <v>240</v>
      </c>
      <c r="AA81" s="31" t="s">
        <v>177</v>
      </c>
      <c r="AB81" s="26"/>
    </row>
    <row r="82" s="6" customFormat="1" ht="94.5" spans="1:28">
      <c r="A82" s="45" t="s">
        <v>246</v>
      </c>
      <c r="B82" s="28" t="s">
        <v>304</v>
      </c>
      <c r="C82" s="26" t="s">
        <v>80</v>
      </c>
      <c r="D82" s="26" t="s">
        <v>43</v>
      </c>
      <c r="E82" s="26" t="s">
        <v>243</v>
      </c>
      <c r="F82" s="33" t="s">
        <v>305</v>
      </c>
      <c r="G82" s="29">
        <f t="shared" si="17"/>
        <v>300</v>
      </c>
      <c r="H82" s="29">
        <v>300</v>
      </c>
      <c r="I82" s="29"/>
      <c r="J82" s="29"/>
      <c r="K82" s="29"/>
      <c r="L82" s="29" t="s">
        <v>118</v>
      </c>
      <c r="M82" s="33" t="s">
        <v>165</v>
      </c>
      <c r="N82" s="33" t="s">
        <v>175</v>
      </c>
      <c r="O82" s="29"/>
      <c r="P82" s="29">
        <v>6</v>
      </c>
      <c r="Q82" s="29">
        <f t="shared" si="18"/>
        <v>0.431</v>
      </c>
      <c r="R82" s="29">
        <v>0.058</v>
      </c>
      <c r="S82" s="29">
        <v>0.373</v>
      </c>
      <c r="T82" s="29">
        <f t="shared" si="19"/>
        <v>2.031</v>
      </c>
      <c r="U82" s="29">
        <v>0.249</v>
      </c>
      <c r="V82" s="29">
        <v>1.782</v>
      </c>
      <c r="W82" s="29" t="s">
        <v>49</v>
      </c>
      <c r="X82" s="29" t="s">
        <v>50</v>
      </c>
      <c r="Y82" s="29" t="s">
        <v>243</v>
      </c>
      <c r="Z82" s="29" t="s">
        <v>245</v>
      </c>
      <c r="AA82" s="31" t="s">
        <v>177</v>
      </c>
      <c r="AB82" s="26"/>
    </row>
    <row r="83" s="6" customFormat="1" ht="26" customHeight="1" spans="1:28">
      <c r="A83" s="26"/>
      <c r="B83" s="27" t="s">
        <v>306</v>
      </c>
      <c r="C83" s="27"/>
      <c r="D83" s="27"/>
      <c r="E83" s="27"/>
      <c r="F83" s="33"/>
      <c r="G83" s="29">
        <f>SUM(G84:G85)</f>
        <v>168.96</v>
      </c>
      <c r="H83" s="29">
        <f>SUM(H84:H85)</f>
        <v>108</v>
      </c>
      <c r="I83" s="29">
        <f>SUM(I84:I85)</f>
        <v>60.96</v>
      </c>
      <c r="J83" s="29">
        <f>SUM(J84:J85)</f>
        <v>0</v>
      </c>
      <c r="K83" s="29">
        <f>SUM(K84:K85)</f>
        <v>0</v>
      </c>
      <c r="L83" s="29"/>
      <c r="M83" s="33"/>
      <c r="N83" s="33"/>
      <c r="O83" s="29"/>
      <c r="P83" s="29"/>
      <c r="Q83" s="29"/>
      <c r="R83" s="29"/>
      <c r="S83" s="29"/>
      <c r="T83" s="29"/>
      <c r="U83" s="29"/>
      <c r="V83" s="29"/>
      <c r="W83" s="29"/>
      <c r="X83" s="29"/>
      <c r="Y83" s="29"/>
      <c r="Z83" s="31"/>
      <c r="AA83" s="31"/>
      <c r="AB83" s="31"/>
    </row>
    <row r="84" s="6" customFormat="1" ht="85" customHeight="1" spans="1:28">
      <c r="A84" s="26">
        <v>1</v>
      </c>
      <c r="B84" s="28" t="s">
        <v>307</v>
      </c>
      <c r="C84" s="55" t="s">
        <v>42</v>
      </c>
      <c r="D84" s="56" t="s">
        <v>308</v>
      </c>
      <c r="E84" s="57" t="s">
        <v>134</v>
      </c>
      <c r="F84" s="33" t="s">
        <v>309</v>
      </c>
      <c r="G84" s="29">
        <f>SUM(H84:K84)</f>
        <v>60.96</v>
      </c>
      <c r="H84" s="29"/>
      <c r="I84" s="29">
        <v>60.96</v>
      </c>
      <c r="J84" s="29"/>
      <c r="K84" s="29"/>
      <c r="L84" s="42" t="s">
        <v>63</v>
      </c>
      <c r="M84" s="64" t="s">
        <v>310</v>
      </c>
      <c r="N84" s="64" t="s">
        <v>310</v>
      </c>
      <c r="O84" s="56">
        <v>115</v>
      </c>
      <c r="P84" s="56">
        <v>103</v>
      </c>
      <c r="Q84" s="29">
        <f>SUBTOTAL(9,R84:S84)</f>
        <v>0.1</v>
      </c>
      <c r="R84" s="29"/>
      <c r="S84" s="56">
        <v>0.1</v>
      </c>
      <c r="T84" s="29">
        <f>SUBTOTAL(9,U84:V84)</f>
        <v>0.33</v>
      </c>
      <c r="U84" s="29"/>
      <c r="V84" s="56">
        <v>0.33</v>
      </c>
      <c r="W84" s="29" t="s">
        <v>49</v>
      </c>
      <c r="X84" s="29" t="s">
        <v>50</v>
      </c>
      <c r="Y84" s="29" t="s">
        <v>86</v>
      </c>
      <c r="Z84" s="29" t="s">
        <v>87</v>
      </c>
      <c r="AA84" s="31" t="s">
        <v>311</v>
      </c>
      <c r="AB84" s="31"/>
    </row>
    <row r="85" s="6" customFormat="1" ht="67.5" spans="1:28">
      <c r="A85" s="26">
        <v>2</v>
      </c>
      <c r="B85" s="28" t="s">
        <v>312</v>
      </c>
      <c r="C85" s="29" t="s">
        <v>42</v>
      </c>
      <c r="D85" s="26" t="s">
        <v>313</v>
      </c>
      <c r="E85" s="29" t="s">
        <v>314</v>
      </c>
      <c r="F85" s="33" t="s">
        <v>315</v>
      </c>
      <c r="G85" s="29">
        <f>SUM(H85:K85)</f>
        <v>108</v>
      </c>
      <c r="H85" s="29">
        <v>108</v>
      </c>
      <c r="I85" s="29"/>
      <c r="J85" s="29"/>
      <c r="K85" s="29"/>
      <c r="L85" s="38" t="s">
        <v>107</v>
      </c>
      <c r="M85" s="33" t="s">
        <v>316</v>
      </c>
      <c r="N85" s="33" t="s">
        <v>317</v>
      </c>
      <c r="O85" s="29"/>
      <c r="P85" s="29">
        <v>2</v>
      </c>
      <c r="Q85" s="29"/>
      <c r="R85" s="29"/>
      <c r="S85" s="29">
        <v>0.02</v>
      </c>
      <c r="T85" s="29"/>
      <c r="U85" s="29"/>
      <c r="V85" s="29">
        <v>0.08</v>
      </c>
      <c r="W85" s="29" t="s">
        <v>49</v>
      </c>
      <c r="X85" s="29" t="s">
        <v>50</v>
      </c>
      <c r="Y85" s="29" t="s">
        <v>49</v>
      </c>
      <c r="Z85" s="29" t="s">
        <v>50</v>
      </c>
      <c r="AA85" s="31" t="s">
        <v>318</v>
      </c>
      <c r="AB85" s="31"/>
    </row>
    <row r="86" s="7" customFormat="1" ht="39" customHeight="1" spans="1:28">
      <c r="A86" s="26"/>
      <c r="B86" s="58" t="s">
        <v>319</v>
      </c>
      <c r="C86" s="59"/>
      <c r="D86" s="59"/>
      <c r="E86" s="60"/>
      <c r="F86" s="61"/>
      <c r="G86" s="31">
        <f>G87+G88+G89+G101+G102+G103+G104+G105</f>
        <v>7004.3</v>
      </c>
      <c r="H86" s="31">
        <f>H87+H88+H89+H101+H102+H103+H104+H105</f>
        <v>4457</v>
      </c>
      <c r="I86" s="31">
        <f>I87+I88+I89+I101+I102+I103+I104+I105</f>
        <v>2547.3</v>
      </c>
      <c r="J86" s="31">
        <f>J87+J88+J89+J101+J102+J103+J104+J105</f>
        <v>0</v>
      </c>
      <c r="K86" s="31">
        <f>K87+K88+K89+K101+K102+K103+K104+K105</f>
        <v>0</v>
      </c>
      <c r="L86" s="31"/>
      <c r="M86" s="31"/>
      <c r="N86" s="48"/>
      <c r="O86" s="31"/>
      <c r="P86" s="31"/>
      <c r="Q86" s="31"/>
      <c r="R86" s="31"/>
      <c r="S86" s="31"/>
      <c r="T86" s="31"/>
      <c r="U86" s="31"/>
      <c r="V86" s="31"/>
      <c r="W86" s="66"/>
      <c r="X86" s="66"/>
      <c r="Y86" s="31"/>
      <c r="Z86" s="31"/>
      <c r="AA86" s="31"/>
      <c r="AB86" s="31"/>
    </row>
    <row r="87" s="6" customFormat="1" ht="67.5" spans="1:28">
      <c r="A87" s="26">
        <v>1</v>
      </c>
      <c r="B87" s="28" t="s">
        <v>320</v>
      </c>
      <c r="C87" s="26" t="s">
        <v>42</v>
      </c>
      <c r="D87" s="26" t="s">
        <v>110</v>
      </c>
      <c r="E87" s="26" t="s">
        <v>321</v>
      </c>
      <c r="F87" s="33" t="s">
        <v>322</v>
      </c>
      <c r="G87" s="29">
        <f>SUM(H87:K87)</f>
        <v>547.3</v>
      </c>
      <c r="H87" s="29"/>
      <c r="I87" s="29">
        <v>547.3</v>
      </c>
      <c r="J87" s="29"/>
      <c r="K87" s="29"/>
      <c r="L87" s="29" t="s">
        <v>63</v>
      </c>
      <c r="M87" s="33" t="s">
        <v>323</v>
      </c>
      <c r="N87" s="33" t="s">
        <v>323</v>
      </c>
      <c r="O87" s="29"/>
      <c r="P87" s="29">
        <v>7</v>
      </c>
      <c r="Q87" s="29">
        <v>0.29</v>
      </c>
      <c r="R87" s="29">
        <v>0.048</v>
      </c>
      <c r="S87" s="29">
        <v>0.242</v>
      </c>
      <c r="T87" s="29">
        <v>1.15</v>
      </c>
      <c r="U87" s="29">
        <v>0.17</v>
      </c>
      <c r="V87" s="29">
        <v>0.98</v>
      </c>
      <c r="W87" s="29" t="s">
        <v>324</v>
      </c>
      <c r="X87" s="29" t="s">
        <v>325</v>
      </c>
      <c r="Y87" s="29" t="s">
        <v>321</v>
      </c>
      <c r="Z87" s="29" t="s">
        <v>326</v>
      </c>
      <c r="AA87" s="31" t="s">
        <v>51</v>
      </c>
      <c r="AB87" s="31"/>
    </row>
    <row r="88" s="6" customFormat="1" ht="67.5" spans="1:28">
      <c r="A88" s="26">
        <v>2</v>
      </c>
      <c r="B88" s="28" t="s">
        <v>327</v>
      </c>
      <c r="C88" s="29" t="s">
        <v>42</v>
      </c>
      <c r="D88" s="26" t="s">
        <v>140</v>
      </c>
      <c r="E88" s="29" t="s">
        <v>328</v>
      </c>
      <c r="F88" s="33" t="s">
        <v>329</v>
      </c>
      <c r="G88" s="29">
        <f>SUM(H88:K88)</f>
        <v>273</v>
      </c>
      <c r="H88" s="29">
        <v>273</v>
      </c>
      <c r="I88" s="29"/>
      <c r="J88" s="29"/>
      <c r="K88" s="29"/>
      <c r="L88" s="38" t="s">
        <v>107</v>
      </c>
      <c r="M88" s="33" t="s">
        <v>330</v>
      </c>
      <c r="N88" s="33" t="s">
        <v>330</v>
      </c>
      <c r="O88" s="29">
        <v>10</v>
      </c>
      <c r="P88" s="29"/>
      <c r="Q88" s="29"/>
      <c r="R88" s="29">
        <v>0.14</v>
      </c>
      <c r="S88" s="29">
        <v>0.14</v>
      </c>
      <c r="T88" s="29"/>
      <c r="U88" s="29">
        <v>0.07</v>
      </c>
      <c r="V88" s="29">
        <v>0.6</v>
      </c>
      <c r="W88" s="29" t="s">
        <v>331</v>
      </c>
      <c r="X88" s="29" t="s">
        <v>332</v>
      </c>
      <c r="Y88" s="29" t="s">
        <v>195</v>
      </c>
      <c r="Z88" s="29" t="s">
        <v>197</v>
      </c>
      <c r="AA88" s="31" t="s">
        <v>333</v>
      </c>
      <c r="AB88" s="31"/>
    </row>
    <row r="89" s="6" customFormat="1" ht="108" spans="1:28">
      <c r="A89" s="26">
        <v>3</v>
      </c>
      <c r="B89" s="28" t="s">
        <v>334</v>
      </c>
      <c r="C89" s="26" t="s">
        <v>42</v>
      </c>
      <c r="D89" s="26" t="s">
        <v>110</v>
      </c>
      <c r="E89" s="26" t="s">
        <v>134</v>
      </c>
      <c r="F89" s="33" t="s">
        <v>335</v>
      </c>
      <c r="G89" s="29">
        <f>SUM(G90:G100)</f>
        <v>5159</v>
      </c>
      <c r="H89" s="29">
        <f>SUM(H90:H100)</f>
        <v>3159</v>
      </c>
      <c r="I89" s="29">
        <f>SUM(I90:I100)</f>
        <v>2000</v>
      </c>
      <c r="J89" s="29">
        <f>SUM(J90:J100)</f>
        <v>0</v>
      </c>
      <c r="K89" s="29">
        <f>SUM(K90:K100)</f>
        <v>0</v>
      </c>
      <c r="L89" s="29" t="s">
        <v>56</v>
      </c>
      <c r="M89" s="33" t="s">
        <v>336</v>
      </c>
      <c r="N89" s="33" t="s">
        <v>336</v>
      </c>
      <c r="O89" s="29">
        <v>85</v>
      </c>
      <c r="P89" s="29">
        <v>63</v>
      </c>
      <c r="Q89" s="29">
        <v>5.1</v>
      </c>
      <c r="R89" s="29">
        <v>1.8</v>
      </c>
      <c r="S89" s="29">
        <v>3.3</v>
      </c>
      <c r="T89" s="29">
        <v>28.3</v>
      </c>
      <c r="U89" s="29">
        <v>8.8</v>
      </c>
      <c r="V89" s="29">
        <v>19.5</v>
      </c>
      <c r="W89" s="29" t="s">
        <v>331</v>
      </c>
      <c r="X89" s="29" t="s">
        <v>332</v>
      </c>
      <c r="Y89" s="29" t="s">
        <v>331</v>
      </c>
      <c r="Z89" s="29" t="s">
        <v>332</v>
      </c>
      <c r="AA89" s="31" t="s">
        <v>337</v>
      </c>
      <c r="AB89" s="31"/>
    </row>
    <row r="90" s="6" customFormat="1" ht="108" spans="1:28">
      <c r="A90" s="45" t="s">
        <v>171</v>
      </c>
      <c r="B90" s="28" t="s">
        <v>338</v>
      </c>
      <c r="C90" s="26" t="s">
        <v>42</v>
      </c>
      <c r="D90" s="26" t="s">
        <v>110</v>
      </c>
      <c r="E90" s="62" t="s">
        <v>339</v>
      </c>
      <c r="F90" s="63" t="s">
        <v>340</v>
      </c>
      <c r="G90" s="29">
        <f t="shared" ref="G90:G100" si="20">SUM(H90:I90)</f>
        <v>455</v>
      </c>
      <c r="H90" s="29">
        <v>385</v>
      </c>
      <c r="I90" s="29">
        <v>70</v>
      </c>
      <c r="J90" s="29"/>
      <c r="K90" s="29"/>
      <c r="L90" s="29" t="s">
        <v>56</v>
      </c>
      <c r="M90" s="33" t="s">
        <v>336</v>
      </c>
      <c r="N90" s="33" t="s">
        <v>336</v>
      </c>
      <c r="O90" s="29">
        <v>4</v>
      </c>
      <c r="P90" s="29">
        <v>4</v>
      </c>
      <c r="Q90" s="29">
        <f t="shared" ref="Q90:Q100" si="21">SUM(R90:S90)</f>
        <v>0.478</v>
      </c>
      <c r="R90" s="29">
        <v>0.138</v>
      </c>
      <c r="S90" s="29">
        <v>0.34</v>
      </c>
      <c r="T90" s="29">
        <f t="shared" ref="T90:T100" si="22">SUM(U90:V90)</f>
        <v>2.234</v>
      </c>
      <c r="U90" s="29">
        <v>0.618</v>
      </c>
      <c r="V90" s="29">
        <v>1.616</v>
      </c>
      <c r="W90" s="29" t="s">
        <v>331</v>
      </c>
      <c r="X90" s="29" t="s">
        <v>332</v>
      </c>
      <c r="Y90" s="29" t="s">
        <v>331</v>
      </c>
      <c r="Z90" s="29" t="s">
        <v>332</v>
      </c>
      <c r="AA90" s="31" t="s">
        <v>337</v>
      </c>
      <c r="AB90" s="31"/>
    </row>
    <row r="91" s="6" customFormat="1" ht="108" spans="1:28">
      <c r="A91" s="45" t="s">
        <v>178</v>
      </c>
      <c r="B91" s="28" t="s">
        <v>341</v>
      </c>
      <c r="C91" s="26" t="s">
        <v>42</v>
      </c>
      <c r="D91" s="26" t="s">
        <v>110</v>
      </c>
      <c r="E91" s="62" t="s">
        <v>342</v>
      </c>
      <c r="F91" s="33" t="s">
        <v>343</v>
      </c>
      <c r="G91" s="29">
        <f t="shared" si="20"/>
        <v>579</v>
      </c>
      <c r="H91" s="29">
        <v>415</v>
      </c>
      <c r="I91" s="29">
        <v>164</v>
      </c>
      <c r="J91" s="29"/>
      <c r="K91" s="29"/>
      <c r="L91" s="29" t="s">
        <v>56</v>
      </c>
      <c r="M91" s="33" t="s">
        <v>336</v>
      </c>
      <c r="N91" s="33" t="s">
        <v>336</v>
      </c>
      <c r="O91" s="29">
        <v>8</v>
      </c>
      <c r="P91" s="29"/>
      <c r="Q91" s="29">
        <f t="shared" si="21"/>
        <v>0.279</v>
      </c>
      <c r="R91" s="29">
        <v>0.13</v>
      </c>
      <c r="S91" s="29">
        <v>0.149</v>
      </c>
      <c r="T91" s="29">
        <f t="shared" si="22"/>
        <v>1.264</v>
      </c>
      <c r="U91" s="29">
        <v>0.623</v>
      </c>
      <c r="V91" s="29">
        <v>0.641</v>
      </c>
      <c r="W91" s="29" t="s">
        <v>331</v>
      </c>
      <c r="X91" s="29" t="s">
        <v>332</v>
      </c>
      <c r="Y91" s="29" t="s">
        <v>331</v>
      </c>
      <c r="Z91" s="29" t="s">
        <v>332</v>
      </c>
      <c r="AA91" s="31" t="s">
        <v>337</v>
      </c>
      <c r="AB91" s="31"/>
    </row>
    <row r="92" s="6" customFormat="1" ht="108" spans="1:28">
      <c r="A92" s="45" t="s">
        <v>183</v>
      </c>
      <c r="B92" s="28" t="s">
        <v>344</v>
      </c>
      <c r="C92" s="26" t="s">
        <v>42</v>
      </c>
      <c r="D92" s="26" t="s">
        <v>110</v>
      </c>
      <c r="E92" s="62" t="s">
        <v>345</v>
      </c>
      <c r="F92" s="33" t="s">
        <v>346</v>
      </c>
      <c r="G92" s="29">
        <f t="shared" si="20"/>
        <v>400</v>
      </c>
      <c r="H92" s="29"/>
      <c r="I92" s="29">
        <v>400</v>
      </c>
      <c r="J92" s="29"/>
      <c r="K92" s="29"/>
      <c r="L92" s="29" t="s">
        <v>63</v>
      </c>
      <c r="M92" s="33" t="s">
        <v>336</v>
      </c>
      <c r="N92" s="33" t="s">
        <v>336</v>
      </c>
      <c r="O92" s="29">
        <v>5</v>
      </c>
      <c r="P92" s="29"/>
      <c r="Q92" s="29">
        <f t="shared" si="21"/>
        <v>0.126</v>
      </c>
      <c r="R92" s="29">
        <v>0.059</v>
      </c>
      <c r="S92" s="29">
        <v>0.067</v>
      </c>
      <c r="T92" s="29">
        <f t="shared" si="22"/>
        <v>0.523</v>
      </c>
      <c r="U92" s="29">
        <v>0.241</v>
      </c>
      <c r="V92" s="29">
        <v>0.282</v>
      </c>
      <c r="W92" s="29" t="s">
        <v>331</v>
      </c>
      <c r="X92" s="29" t="s">
        <v>332</v>
      </c>
      <c r="Y92" s="29" t="s">
        <v>331</v>
      </c>
      <c r="Z92" s="29" t="s">
        <v>332</v>
      </c>
      <c r="AA92" s="31" t="s">
        <v>337</v>
      </c>
      <c r="AB92" s="31"/>
    </row>
    <row r="93" s="6" customFormat="1" ht="108" spans="1:28">
      <c r="A93" s="45" t="s">
        <v>188</v>
      </c>
      <c r="B93" s="28" t="s">
        <v>347</v>
      </c>
      <c r="C93" s="26" t="s">
        <v>42</v>
      </c>
      <c r="D93" s="26" t="s">
        <v>110</v>
      </c>
      <c r="E93" s="62" t="s">
        <v>348</v>
      </c>
      <c r="F93" s="33" t="s">
        <v>349</v>
      </c>
      <c r="G93" s="29">
        <f t="shared" si="20"/>
        <v>90</v>
      </c>
      <c r="H93" s="29"/>
      <c r="I93" s="29">
        <v>90</v>
      </c>
      <c r="J93" s="29"/>
      <c r="K93" s="29"/>
      <c r="L93" s="29" t="s">
        <v>63</v>
      </c>
      <c r="M93" s="33" t="s">
        <v>336</v>
      </c>
      <c r="N93" s="33" t="s">
        <v>336</v>
      </c>
      <c r="O93" s="29">
        <v>4</v>
      </c>
      <c r="P93" s="29"/>
      <c r="Q93" s="29">
        <f t="shared" si="21"/>
        <v>0.13</v>
      </c>
      <c r="R93" s="29">
        <v>0.061</v>
      </c>
      <c r="S93" s="29">
        <v>0.069</v>
      </c>
      <c r="T93" s="29">
        <f t="shared" si="22"/>
        <v>0.548</v>
      </c>
      <c r="U93" s="29">
        <v>0.279</v>
      </c>
      <c r="V93" s="29">
        <v>0.269</v>
      </c>
      <c r="W93" s="29" t="s">
        <v>331</v>
      </c>
      <c r="X93" s="29" t="s">
        <v>332</v>
      </c>
      <c r="Y93" s="29" t="s">
        <v>331</v>
      </c>
      <c r="Z93" s="29" t="s">
        <v>332</v>
      </c>
      <c r="AA93" s="31" t="s">
        <v>337</v>
      </c>
      <c r="AB93" s="31"/>
    </row>
    <row r="94" s="6" customFormat="1" ht="108" spans="1:28">
      <c r="A94" s="45" t="s">
        <v>193</v>
      </c>
      <c r="B94" s="28" t="s">
        <v>350</v>
      </c>
      <c r="C94" s="26" t="s">
        <v>42</v>
      </c>
      <c r="D94" s="26" t="s">
        <v>110</v>
      </c>
      <c r="E94" s="62" t="s">
        <v>351</v>
      </c>
      <c r="F94" s="33" t="s">
        <v>352</v>
      </c>
      <c r="G94" s="29">
        <f t="shared" si="20"/>
        <v>1553</v>
      </c>
      <c r="H94" s="29">
        <v>985</v>
      </c>
      <c r="I94" s="29">
        <v>568</v>
      </c>
      <c r="J94" s="29"/>
      <c r="K94" s="29"/>
      <c r="L94" s="29" t="s">
        <v>56</v>
      </c>
      <c r="M94" s="33" t="s">
        <v>336</v>
      </c>
      <c r="N94" s="33" t="s">
        <v>336</v>
      </c>
      <c r="O94" s="29">
        <v>2</v>
      </c>
      <c r="P94" s="29">
        <v>4</v>
      </c>
      <c r="Q94" s="29">
        <f t="shared" si="21"/>
        <v>0.279</v>
      </c>
      <c r="R94" s="29">
        <v>0.087</v>
      </c>
      <c r="S94" s="29">
        <v>0.192</v>
      </c>
      <c r="T94" s="29">
        <f t="shared" si="22"/>
        <v>1.24</v>
      </c>
      <c r="U94" s="29">
        <v>0.402</v>
      </c>
      <c r="V94" s="29">
        <v>0.838</v>
      </c>
      <c r="W94" s="29" t="s">
        <v>331</v>
      </c>
      <c r="X94" s="29" t="s">
        <v>332</v>
      </c>
      <c r="Y94" s="29" t="s">
        <v>331</v>
      </c>
      <c r="Z94" s="29" t="s">
        <v>332</v>
      </c>
      <c r="AA94" s="31" t="s">
        <v>337</v>
      </c>
      <c r="AB94" s="31"/>
    </row>
    <row r="95" s="6" customFormat="1" ht="108" spans="1:28">
      <c r="A95" s="45" t="s">
        <v>198</v>
      </c>
      <c r="B95" s="28" t="s">
        <v>353</v>
      </c>
      <c r="C95" s="26" t="s">
        <v>42</v>
      </c>
      <c r="D95" s="26" t="s">
        <v>110</v>
      </c>
      <c r="E95" s="62" t="s">
        <v>354</v>
      </c>
      <c r="F95" s="33" t="s">
        <v>355</v>
      </c>
      <c r="G95" s="29">
        <f t="shared" si="20"/>
        <v>1168</v>
      </c>
      <c r="H95" s="29">
        <v>616</v>
      </c>
      <c r="I95" s="29">
        <v>552</v>
      </c>
      <c r="J95" s="29"/>
      <c r="K95" s="29"/>
      <c r="L95" s="29" t="s">
        <v>56</v>
      </c>
      <c r="M95" s="33" t="s">
        <v>336</v>
      </c>
      <c r="N95" s="33" t="s">
        <v>336</v>
      </c>
      <c r="O95" s="29">
        <v>8</v>
      </c>
      <c r="P95" s="29"/>
      <c r="Q95" s="29">
        <f t="shared" si="21"/>
        <v>0.297</v>
      </c>
      <c r="R95" s="29">
        <v>0.144</v>
      </c>
      <c r="S95" s="29">
        <v>0.153</v>
      </c>
      <c r="T95" s="29">
        <f t="shared" si="22"/>
        <v>1.505</v>
      </c>
      <c r="U95" s="29">
        <v>0.715</v>
      </c>
      <c r="V95" s="29">
        <v>0.79</v>
      </c>
      <c r="W95" s="29" t="s">
        <v>331</v>
      </c>
      <c r="X95" s="29" t="s">
        <v>332</v>
      </c>
      <c r="Y95" s="29" t="s">
        <v>331</v>
      </c>
      <c r="Z95" s="29" t="s">
        <v>332</v>
      </c>
      <c r="AA95" s="31" t="s">
        <v>337</v>
      </c>
      <c r="AB95" s="31"/>
    </row>
    <row r="96" s="6" customFormat="1" ht="108" spans="1:28">
      <c r="A96" s="45" t="s">
        <v>201</v>
      </c>
      <c r="B96" s="28" t="s">
        <v>356</v>
      </c>
      <c r="C96" s="26" t="s">
        <v>42</v>
      </c>
      <c r="D96" s="26" t="s">
        <v>110</v>
      </c>
      <c r="E96" s="62" t="s">
        <v>357</v>
      </c>
      <c r="F96" s="33" t="s">
        <v>358</v>
      </c>
      <c r="G96" s="29">
        <f t="shared" si="20"/>
        <v>90</v>
      </c>
      <c r="H96" s="29">
        <v>90</v>
      </c>
      <c r="I96" s="29"/>
      <c r="J96" s="29"/>
      <c r="K96" s="29"/>
      <c r="L96" s="29" t="s">
        <v>118</v>
      </c>
      <c r="M96" s="33" t="s">
        <v>336</v>
      </c>
      <c r="N96" s="33" t="s">
        <v>336</v>
      </c>
      <c r="O96" s="29"/>
      <c r="P96" s="29">
        <v>3</v>
      </c>
      <c r="Q96" s="29">
        <f t="shared" si="21"/>
        <v>0.083</v>
      </c>
      <c r="R96" s="29">
        <v>0.014</v>
      </c>
      <c r="S96" s="29">
        <v>0.069</v>
      </c>
      <c r="T96" s="29">
        <f t="shared" si="22"/>
        <v>0.419</v>
      </c>
      <c r="U96" s="29">
        <v>0.073</v>
      </c>
      <c r="V96" s="29">
        <v>0.346</v>
      </c>
      <c r="W96" s="29" t="s">
        <v>331</v>
      </c>
      <c r="X96" s="29" t="s">
        <v>332</v>
      </c>
      <c r="Y96" s="29" t="s">
        <v>331</v>
      </c>
      <c r="Z96" s="29" t="s">
        <v>332</v>
      </c>
      <c r="AA96" s="31" t="s">
        <v>337</v>
      </c>
      <c r="AB96" s="31"/>
    </row>
    <row r="97" s="6" customFormat="1" ht="108" spans="1:28">
      <c r="A97" s="45" t="s">
        <v>206</v>
      </c>
      <c r="B97" s="28" t="s">
        <v>359</v>
      </c>
      <c r="C97" s="26" t="s">
        <v>42</v>
      </c>
      <c r="D97" s="26" t="s">
        <v>110</v>
      </c>
      <c r="E97" s="62" t="s">
        <v>360</v>
      </c>
      <c r="F97" s="33" t="s">
        <v>361</v>
      </c>
      <c r="G97" s="29">
        <f t="shared" si="20"/>
        <v>364</v>
      </c>
      <c r="H97" s="29">
        <v>208</v>
      </c>
      <c r="I97" s="29">
        <v>156</v>
      </c>
      <c r="J97" s="29"/>
      <c r="K97" s="29"/>
      <c r="L97" s="29" t="s">
        <v>56</v>
      </c>
      <c r="M97" s="33" t="s">
        <v>336</v>
      </c>
      <c r="N97" s="33" t="s">
        <v>336</v>
      </c>
      <c r="O97" s="29"/>
      <c r="P97" s="29">
        <v>2</v>
      </c>
      <c r="Q97" s="29">
        <f t="shared" si="21"/>
        <v>0.066</v>
      </c>
      <c r="R97" s="29">
        <v>0.021</v>
      </c>
      <c r="S97" s="29">
        <v>0.045</v>
      </c>
      <c r="T97" s="29">
        <f t="shared" si="22"/>
        <v>0.271</v>
      </c>
      <c r="U97" s="29">
        <v>0.086</v>
      </c>
      <c r="V97" s="29">
        <v>0.185</v>
      </c>
      <c r="W97" s="29" t="s">
        <v>331</v>
      </c>
      <c r="X97" s="29" t="s">
        <v>332</v>
      </c>
      <c r="Y97" s="29" t="s">
        <v>331</v>
      </c>
      <c r="Z97" s="29" t="s">
        <v>332</v>
      </c>
      <c r="AA97" s="31" t="s">
        <v>337</v>
      </c>
      <c r="AB97" s="31"/>
    </row>
    <row r="98" s="6" customFormat="1" ht="108" spans="1:28">
      <c r="A98" s="45" t="s">
        <v>211</v>
      </c>
      <c r="B98" s="28" t="s">
        <v>362</v>
      </c>
      <c r="C98" s="26" t="s">
        <v>42</v>
      </c>
      <c r="D98" s="26" t="s">
        <v>110</v>
      </c>
      <c r="E98" s="62" t="s">
        <v>363</v>
      </c>
      <c r="F98" s="33" t="s">
        <v>364</v>
      </c>
      <c r="G98" s="29">
        <f t="shared" si="20"/>
        <v>250</v>
      </c>
      <c r="H98" s="29">
        <v>250</v>
      </c>
      <c r="I98" s="29"/>
      <c r="J98" s="29"/>
      <c r="K98" s="29"/>
      <c r="L98" s="29" t="s">
        <v>118</v>
      </c>
      <c r="M98" s="33" t="s">
        <v>336</v>
      </c>
      <c r="N98" s="33" t="s">
        <v>336</v>
      </c>
      <c r="O98" s="29"/>
      <c r="P98" s="29">
        <v>5</v>
      </c>
      <c r="Q98" s="29">
        <f t="shared" si="21"/>
        <v>0.264</v>
      </c>
      <c r="R98" s="29">
        <v>0.035</v>
      </c>
      <c r="S98" s="29">
        <v>0.229</v>
      </c>
      <c r="T98" s="29">
        <f t="shared" si="22"/>
        <v>1.052</v>
      </c>
      <c r="U98" s="29">
        <v>0.125</v>
      </c>
      <c r="V98" s="29">
        <v>0.927</v>
      </c>
      <c r="W98" s="29" t="s">
        <v>331</v>
      </c>
      <c r="X98" s="29" t="s">
        <v>332</v>
      </c>
      <c r="Y98" s="29" t="s">
        <v>331</v>
      </c>
      <c r="Z98" s="29" t="s">
        <v>332</v>
      </c>
      <c r="AA98" s="31" t="s">
        <v>337</v>
      </c>
      <c r="AB98" s="31"/>
    </row>
    <row r="99" s="6" customFormat="1" ht="108" spans="1:28">
      <c r="A99" s="45" t="s">
        <v>216</v>
      </c>
      <c r="B99" s="28" t="s">
        <v>365</v>
      </c>
      <c r="C99" s="26" t="s">
        <v>42</v>
      </c>
      <c r="D99" s="26" t="s">
        <v>110</v>
      </c>
      <c r="E99" s="62" t="s">
        <v>366</v>
      </c>
      <c r="F99" s="33" t="s">
        <v>367</v>
      </c>
      <c r="G99" s="29">
        <f t="shared" si="20"/>
        <v>20</v>
      </c>
      <c r="H99" s="29">
        <v>20</v>
      </c>
      <c r="I99" s="29"/>
      <c r="J99" s="29"/>
      <c r="K99" s="29"/>
      <c r="L99" s="29" t="s">
        <v>118</v>
      </c>
      <c r="M99" s="33" t="s">
        <v>336</v>
      </c>
      <c r="N99" s="33" t="s">
        <v>336</v>
      </c>
      <c r="O99" s="29"/>
      <c r="P99" s="29">
        <v>1</v>
      </c>
      <c r="Q99" s="29">
        <f t="shared" si="21"/>
        <v>0.046</v>
      </c>
      <c r="R99" s="29">
        <v>0.01</v>
      </c>
      <c r="S99" s="29">
        <v>0.036</v>
      </c>
      <c r="T99" s="29">
        <f t="shared" si="22"/>
        <v>0.223</v>
      </c>
      <c r="U99" s="29">
        <v>0.043</v>
      </c>
      <c r="V99" s="29">
        <v>0.18</v>
      </c>
      <c r="W99" s="29" t="s">
        <v>331</v>
      </c>
      <c r="X99" s="29" t="s">
        <v>332</v>
      </c>
      <c r="Y99" s="29" t="s">
        <v>331</v>
      </c>
      <c r="Z99" s="29" t="s">
        <v>332</v>
      </c>
      <c r="AA99" s="31" t="s">
        <v>337</v>
      </c>
      <c r="AB99" s="31"/>
    </row>
    <row r="100" s="6" customFormat="1" ht="108" spans="1:28">
      <c r="A100" s="45" t="s">
        <v>221</v>
      </c>
      <c r="B100" s="28" t="s">
        <v>368</v>
      </c>
      <c r="C100" s="26" t="s">
        <v>42</v>
      </c>
      <c r="D100" s="26" t="s">
        <v>110</v>
      </c>
      <c r="E100" s="62" t="s">
        <v>369</v>
      </c>
      <c r="F100" s="33" t="s">
        <v>370</v>
      </c>
      <c r="G100" s="29">
        <f t="shared" si="20"/>
        <v>190</v>
      </c>
      <c r="H100" s="29">
        <v>190</v>
      </c>
      <c r="I100" s="29"/>
      <c r="J100" s="29"/>
      <c r="K100" s="29"/>
      <c r="L100" s="29" t="s">
        <v>118</v>
      </c>
      <c r="M100" s="33" t="s">
        <v>336</v>
      </c>
      <c r="N100" s="33" t="s">
        <v>336</v>
      </c>
      <c r="O100" s="29"/>
      <c r="P100" s="29">
        <v>7</v>
      </c>
      <c r="Q100" s="29">
        <f t="shared" si="21"/>
        <v>0.317</v>
      </c>
      <c r="R100" s="29">
        <v>0.054</v>
      </c>
      <c r="S100" s="29">
        <v>0.263</v>
      </c>
      <c r="T100" s="29">
        <f t="shared" si="22"/>
        <v>1.287</v>
      </c>
      <c r="U100" s="29">
        <v>0.192</v>
      </c>
      <c r="V100" s="29">
        <v>1.095</v>
      </c>
      <c r="W100" s="29" t="s">
        <v>331</v>
      </c>
      <c r="X100" s="29" t="s">
        <v>332</v>
      </c>
      <c r="Y100" s="29" t="s">
        <v>331</v>
      </c>
      <c r="Z100" s="29" t="s">
        <v>332</v>
      </c>
      <c r="AA100" s="31" t="s">
        <v>337</v>
      </c>
      <c r="AB100" s="31"/>
    </row>
    <row r="101" s="6" customFormat="1" ht="162" spans="1:28">
      <c r="A101" s="36">
        <v>4</v>
      </c>
      <c r="B101" s="37" t="s">
        <v>371</v>
      </c>
      <c r="C101" s="36" t="s">
        <v>80</v>
      </c>
      <c r="D101" s="36" t="s">
        <v>110</v>
      </c>
      <c r="E101" s="36" t="s">
        <v>277</v>
      </c>
      <c r="F101" s="49" t="s">
        <v>372</v>
      </c>
      <c r="G101" s="29">
        <f>H101+I101+J101+K101</f>
        <v>119</v>
      </c>
      <c r="H101" s="29">
        <v>119</v>
      </c>
      <c r="I101" s="29"/>
      <c r="J101" s="29"/>
      <c r="K101" s="29"/>
      <c r="L101" s="29" t="s">
        <v>373</v>
      </c>
      <c r="M101" s="41" t="s">
        <v>374</v>
      </c>
      <c r="N101" s="41" t="s">
        <v>375</v>
      </c>
      <c r="O101" s="40"/>
      <c r="P101" s="40">
        <v>10</v>
      </c>
      <c r="Q101" s="40">
        <v>0.19</v>
      </c>
      <c r="R101" s="40">
        <v>0.04</v>
      </c>
      <c r="S101" s="40">
        <v>0.15</v>
      </c>
      <c r="T101" s="40">
        <v>0.9</v>
      </c>
      <c r="U101" s="40">
        <v>0.18</v>
      </c>
      <c r="V101" s="40">
        <v>0.72</v>
      </c>
      <c r="W101" s="40" t="s">
        <v>376</v>
      </c>
      <c r="X101" s="40" t="s">
        <v>377</v>
      </c>
      <c r="Y101" s="40" t="s">
        <v>376</v>
      </c>
      <c r="Z101" s="40" t="s">
        <v>377</v>
      </c>
      <c r="AA101" s="40" t="s">
        <v>378</v>
      </c>
      <c r="AB101" s="31"/>
    </row>
    <row r="102" s="6" customFormat="1" ht="202.5" spans="1:28">
      <c r="A102" s="26">
        <v>5</v>
      </c>
      <c r="B102" s="28" t="s">
        <v>379</v>
      </c>
      <c r="C102" s="29" t="s">
        <v>42</v>
      </c>
      <c r="D102" s="26" t="s">
        <v>380</v>
      </c>
      <c r="E102" s="29" t="s">
        <v>381</v>
      </c>
      <c r="F102" s="33" t="s">
        <v>382</v>
      </c>
      <c r="G102" s="29">
        <f>H102+I102+J102+K102</f>
        <v>158</v>
      </c>
      <c r="H102" s="29">
        <v>158</v>
      </c>
      <c r="I102" s="29"/>
      <c r="J102" s="29"/>
      <c r="K102" s="29"/>
      <c r="L102" s="38" t="s">
        <v>107</v>
      </c>
      <c r="M102" s="33" t="s">
        <v>383</v>
      </c>
      <c r="N102" s="33" t="s">
        <v>384</v>
      </c>
      <c r="O102" s="29"/>
      <c r="P102" s="29">
        <v>1</v>
      </c>
      <c r="Q102" s="29"/>
      <c r="R102" s="29">
        <v>0.006</v>
      </c>
      <c r="S102" s="29">
        <v>0.02</v>
      </c>
      <c r="T102" s="29"/>
      <c r="U102" s="29">
        <v>0.03</v>
      </c>
      <c r="V102" s="29">
        <v>0.07</v>
      </c>
      <c r="W102" s="29" t="s">
        <v>376</v>
      </c>
      <c r="X102" s="29" t="s">
        <v>377</v>
      </c>
      <c r="Y102" s="29" t="s">
        <v>228</v>
      </c>
      <c r="Z102" s="29" t="s">
        <v>230</v>
      </c>
      <c r="AA102" s="31" t="s">
        <v>385</v>
      </c>
      <c r="AB102" s="31"/>
    </row>
    <row r="103" s="6" customFormat="1" ht="135" spans="1:28">
      <c r="A103" s="26">
        <v>6</v>
      </c>
      <c r="B103" s="28" t="s">
        <v>386</v>
      </c>
      <c r="C103" s="29" t="s">
        <v>42</v>
      </c>
      <c r="D103" s="26" t="s">
        <v>380</v>
      </c>
      <c r="E103" s="29" t="s">
        <v>387</v>
      </c>
      <c r="F103" s="33" t="s">
        <v>388</v>
      </c>
      <c r="G103" s="29">
        <f>H103+I103+J103+K103</f>
        <v>145</v>
      </c>
      <c r="H103" s="29">
        <v>145</v>
      </c>
      <c r="I103" s="29"/>
      <c r="J103" s="29"/>
      <c r="K103" s="29"/>
      <c r="L103" s="38" t="s">
        <v>107</v>
      </c>
      <c r="M103" s="33" t="s">
        <v>389</v>
      </c>
      <c r="N103" s="33" t="s">
        <v>390</v>
      </c>
      <c r="O103" s="29"/>
      <c r="P103" s="29">
        <v>1</v>
      </c>
      <c r="Q103" s="29"/>
      <c r="R103" s="29">
        <v>0.002</v>
      </c>
      <c r="S103" s="29">
        <v>0.02</v>
      </c>
      <c r="T103" s="29"/>
      <c r="U103" s="29">
        <v>0.01</v>
      </c>
      <c r="V103" s="29">
        <v>0.07</v>
      </c>
      <c r="W103" s="29" t="s">
        <v>376</v>
      </c>
      <c r="X103" s="29" t="s">
        <v>377</v>
      </c>
      <c r="Y103" s="29" t="s">
        <v>228</v>
      </c>
      <c r="Z103" s="29" t="s">
        <v>230</v>
      </c>
      <c r="AA103" s="31" t="s">
        <v>385</v>
      </c>
      <c r="AB103" s="31"/>
    </row>
    <row r="104" s="6" customFormat="1" ht="148.5" spans="1:28">
      <c r="A104" s="36">
        <v>7</v>
      </c>
      <c r="B104" s="28" t="s">
        <v>391</v>
      </c>
      <c r="C104" s="29" t="s">
        <v>42</v>
      </c>
      <c r="D104" s="26" t="s">
        <v>392</v>
      </c>
      <c r="E104" s="29" t="s">
        <v>393</v>
      </c>
      <c r="F104" s="33" t="s">
        <v>394</v>
      </c>
      <c r="G104" s="29">
        <f>H104+I104+J104+K104</f>
        <v>320</v>
      </c>
      <c r="H104" s="29">
        <v>320</v>
      </c>
      <c r="I104" s="29"/>
      <c r="J104" s="29"/>
      <c r="K104" s="29"/>
      <c r="L104" s="38" t="s">
        <v>107</v>
      </c>
      <c r="M104" s="33" t="s">
        <v>383</v>
      </c>
      <c r="N104" s="33" t="s">
        <v>384</v>
      </c>
      <c r="O104" s="29"/>
      <c r="P104" s="29">
        <v>1</v>
      </c>
      <c r="Q104" s="29"/>
      <c r="R104" s="29">
        <v>0.007</v>
      </c>
      <c r="S104" s="29">
        <v>0.01</v>
      </c>
      <c r="T104" s="29"/>
      <c r="U104" s="29">
        <v>0.02</v>
      </c>
      <c r="V104" s="29">
        <v>0.07</v>
      </c>
      <c r="W104" s="29" t="s">
        <v>376</v>
      </c>
      <c r="X104" s="29" t="s">
        <v>377</v>
      </c>
      <c r="Y104" s="29" t="s">
        <v>228</v>
      </c>
      <c r="Z104" s="29" t="s">
        <v>230</v>
      </c>
      <c r="AA104" s="31" t="s">
        <v>395</v>
      </c>
      <c r="AB104" s="31"/>
    </row>
    <row r="105" s="6" customFormat="1" ht="81" spans="1:28">
      <c r="A105" s="26">
        <v>8</v>
      </c>
      <c r="B105" s="28" t="s">
        <v>396</v>
      </c>
      <c r="C105" s="29" t="s">
        <v>42</v>
      </c>
      <c r="D105" s="26" t="s">
        <v>397</v>
      </c>
      <c r="E105" s="29" t="s">
        <v>398</v>
      </c>
      <c r="F105" s="33" t="s">
        <v>399</v>
      </c>
      <c r="G105" s="29">
        <f>H105+I105+J105+K105</f>
        <v>283</v>
      </c>
      <c r="H105" s="29">
        <v>283</v>
      </c>
      <c r="I105" s="29"/>
      <c r="J105" s="29"/>
      <c r="K105" s="29"/>
      <c r="L105" s="38" t="s">
        <v>107</v>
      </c>
      <c r="M105" s="33" t="s">
        <v>400</v>
      </c>
      <c r="N105" s="33" t="s">
        <v>384</v>
      </c>
      <c r="O105" s="29">
        <v>2</v>
      </c>
      <c r="P105" s="29"/>
      <c r="Q105" s="29"/>
      <c r="R105" s="29">
        <v>0.05</v>
      </c>
      <c r="S105" s="29">
        <v>0.05</v>
      </c>
      <c r="T105" s="29"/>
      <c r="U105" s="29">
        <v>0.19</v>
      </c>
      <c r="V105" s="29">
        <v>0.21</v>
      </c>
      <c r="W105" s="29" t="s">
        <v>376</v>
      </c>
      <c r="X105" s="29" t="s">
        <v>377</v>
      </c>
      <c r="Y105" s="29" t="s">
        <v>223</v>
      </c>
      <c r="Z105" s="29" t="s">
        <v>225</v>
      </c>
      <c r="AA105" s="31" t="s">
        <v>401</v>
      </c>
      <c r="AB105" s="31"/>
    </row>
    <row r="106" s="6" customFormat="1" ht="39" customHeight="1" spans="1:28">
      <c r="A106" s="26"/>
      <c r="B106" s="27" t="s">
        <v>402</v>
      </c>
      <c r="C106" s="27"/>
      <c r="D106" s="27"/>
      <c r="E106" s="27"/>
      <c r="F106" s="33"/>
      <c r="G106" s="29">
        <f>G107+G109+G111+G115+G121+G126+G128+G130+G132+G134+G136+G138+G140+G142</f>
        <v>8351.06</v>
      </c>
      <c r="H106" s="29">
        <f>H107+H109+H111+H115+H121+H126+H128+H130+H132+H134+H136+H138+H140+H142</f>
        <v>5926.06</v>
      </c>
      <c r="I106" s="29">
        <f>I107+I109+I111+I115+I121+I126+I128+I130+I132+I134+I136+I138+I140+I142</f>
        <v>2425</v>
      </c>
      <c r="J106" s="29">
        <f>J107+J109+J111+J115+J121+J126+J128+J130+J132+J134+J136+J138+J140+J142</f>
        <v>0</v>
      </c>
      <c r="K106" s="29">
        <f>K107+K109+K111+K115+K121+K126+K128+K130+K132+K134+K136+K138+K140+K142</f>
        <v>0</v>
      </c>
      <c r="L106" s="65"/>
      <c r="M106" s="33"/>
      <c r="N106" s="33"/>
      <c r="O106" s="29"/>
      <c r="P106" s="29"/>
      <c r="Q106" s="29"/>
      <c r="R106" s="29"/>
      <c r="S106" s="29"/>
      <c r="T106" s="29"/>
      <c r="U106" s="29"/>
      <c r="V106" s="29"/>
      <c r="W106" s="29"/>
      <c r="X106" s="29"/>
      <c r="Y106" s="29"/>
      <c r="Z106" s="31"/>
      <c r="AA106" s="31"/>
      <c r="AB106" s="31"/>
    </row>
    <row r="107" s="6" customFormat="1" ht="26" customHeight="1" spans="1:28">
      <c r="A107" s="26"/>
      <c r="B107" s="27" t="s">
        <v>38</v>
      </c>
      <c r="C107" s="27"/>
      <c r="D107" s="27"/>
      <c r="E107" s="27"/>
      <c r="F107" s="33"/>
      <c r="G107" s="29">
        <f>SUM(G108:G108)</f>
        <v>313.2</v>
      </c>
      <c r="H107" s="29">
        <f>SUM(H108:H108)</f>
        <v>313.2</v>
      </c>
      <c r="I107" s="29">
        <f>SUM(I108:I108)</f>
        <v>0</v>
      </c>
      <c r="J107" s="29">
        <f>SUM(J108:J108)</f>
        <v>0</v>
      </c>
      <c r="K107" s="29">
        <f>SUM(K108:K108)</f>
        <v>0</v>
      </c>
      <c r="L107" s="29"/>
      <c r="M107" s="33"/>
      <c r="N107" s="33"/>
      <c r="O107" s="29"/>
      <c r="P107" s="29"/>
      <c r="Q107" s="29"/>
      <c r="R107" s="29"/>
      <c r="S107" s="29"/>
      <c r="T107" s="29"/>
      <c r="U107" s="29"/>
      <c r="V107" s="29"/>
      <c r="W107" s="29"/>
      <c r="X107" s="29"/>
      <c r="Y107" s="29"/>
      <c r="Z107" s="31"/>
      <c r="AA107" s="31"/>
      <c r="AB107" s="31"/>
    </row>
    <row r="108" s="6" customFormat="1" ht="108" spans="1:28">
      <c r="A108" s="26">
        <v>1</v>
      </c>
      <c r="B108" s="28" t="s">
        <v>403</v>
      </c>
      <c r="C108" s="29" t="s">
        <v>42</v>
      </c>
      <c r="D108" s="26" t="s">
        <v>43</v>
      </c>
      <c r="E108" s="29" t="s">
        <v>134</v>
      </c>
      <c r="F108" s="33" t="s">
        <v>404</v>
      </c>
      <c r="G108" s="29">
        <f>H108+I108+J108+K108</f>
        <v>313.2</v>
      </c>
      <c r="H108" s="29">
        <v>313.2</v>
      </c>
      <c r="I108" s="29"/>
      <c r="J108" s="29"/>
      <c r="K108" s="29"/>
      <c r="L108" s="38" t="s">
        <v>405</v>
      </c>
      <c r="M108" s="33" t="s">
        <v>406</v>
      </c>
      <c r="N108" s="33" t="s">
        <v>406</v>
      </c>
      <c r="O108" s="29">
        <v>115</v>
      </c>
      <c r="P108" s="29">
        <v>103</v>
      </c>
      <c r="Q108" s="29"/>
      <c r="R108" s="29">
        <v>0.05</v>
      </c>
      <c r="S108" s="29"/>
      <c r="T108" s="29"/>
      <c r="U108" s="29">
        <v>0.2</v>
      </c>
      <c r="V108" s="29"/>
      <c r="W108" s="29" t="s">
        <v>49</v>
      </c>
      <c r="X108" s="29" t="s">
        <v>50</v>
      </c>
      <c r="Y108" s="29" t="s">
        <v>49</v>
      </c>
      <c r="Z108" s="29" t="s">
        <v>50</v>
      </c>
      <c r="AA108" s="31" t="s">
        <v>318</v>
      </c>
      <c r="AB108" s="31"/>
    </row>
    <row r="109" s="6" customFormat="1" ht="26" customHeight="1" spans="1:28">
      <c r="A109" s="26"/>
      <c r="B109" s="27" t="s">
        <v>40</v>
      </c>
      <c r="C109" s="27"/>
      <c r="D109" s="27"/>
      <c r="E109" s="27"/>
      <c r="F109" s="33"/>
      <c r="G109" s="29"/>
      <c r="H109" s="29"/>
      <c r="I109" s="29"/>
      <c r="J109" s="29"/>
      <c r="K109" s="29"/>
      <c r="L109" s="29"/>
      <c r="M109" s="33"/>
      <c r="N109" s="33"/>
      <c r="O109" s="29"/>
      <c r="P109" s="29"/>
      <c r="Q109" s="29"/>
      <c r="R109" s="29"/>
      <c r="S109" s="29"/>
      <c r="T109" s="29"/>
      <c r="U109" s="29"/>
      <c r="V109" s="29"/>
      <c r="W109" s="29"/>
      <c r="X109" s="29"/>
      <c r="Y109" s="29"/>
      <c r="Z109" s="31"/>
      <c r="AA109" s="31"/>
      <c r="AB109" s="31"/>
    </row>
    <row r="110" s="6" customFormat="1" ht="26" customHeight="1" spans="1:28">
      <c r="A110" s="26"/>
      <c r="B110" s="28" t="s">
        <v>39</v>
      </c>
      <c r="C110" s="26"/>
      <c r="D110" s="26"/>
      <c r="E110" s="44"/>
      <c r="F110" s="33"/>
      <c r="G110" s="29"/>
      <c r="H110" s="29"/>
      <c r="I110" s="29"/>
      <c r="J110" s="29"/>
      <c r="K110" s="29"/>
      <c r="L110" s="29"/>
      <c r="M110" s="33"/>
      <c r="N110" s="33"/>
      <c r="O110" s="29"/>
      <c r="P110" s="29"/>
      <c r="Q110" s="29"/>
      <c r="R110" s="29"/>
      <c r="S110" s="29"/>
      <c r="T110" s="29"/>
      <c r="U110" s="29"/>
      <c r="V110" s="29"/>
      <c r="W110" s="29"/>
      <c r="X110" s="29"/>
      <c r="Y110" s="29"/>
      <c r="Z110" s="31"/>
      <c r="AA110" s="31"/>
      <c r="AB110" s="31"/>
    </row>
    <row r="111" s="6" customFormat="1" ht="39" customHeight="1" spans="1:28">
      <c r="A111" s="26"/>
      <c r="B111" s="27" t="s">
        <v>407</v>
      </c>
      <c r="C111" s="27"/>
      <c r="D111" s="27"/>
      <c r="E111" s="27"/>
      <c r="F111" s="33"/>
      <c r="G111" s="29">
        <f>SUM(G112:G114)</f>
        <v>940</v>
      </c>
      <c r="H111" s="29">
        <f>SUM(H112:H114)</f>
        <v>740</v>
      </c>
      <c r="I111" s="29">
        <f>SUM(I112:I114)</f>
        <v>200</v>
      </c>
      <c r="J111" s="29">
        <f>SUM(J112:J114)</f>
        <v>0</v>
      </c>
      <c r="K111" s="29">
        <f>SUM(K112:K114)</f>
        <v>0</v>
      </c>
      <c r="L111" s="29"/>
      <c r="M111" s="33"/>
      <c r="N111" s="33"/>
      <c r="O111" s="29"/>
      <c r="P111" s="29"/>
      <c r="Q111" s="29"/>
      <c r="R111" s="29"/>
      <c r="S111" s="29"/>
      <c r="T111" s="29"/>
      <c r="U111" s="29"/>
      <c r="V111" s="29"/>
      <c r="W111" s="29"/>
      <c r="X111" s="29"/>
      <c r="Y111" s="29"/>
      <c r="Z111" s="31"/>
      <c r="AA111" s="31"/>
      <c r="AB111" s="31"/>
    </row>
    <row r="112" s="6" customFormat="1" ht="96" customHeight="1" spans="1:28">
      <c r="A112" s="36">
        <v>1</v>
      </c>
      <c r="B112" s="37" t="s">
        <v>408</v>
      </c>
      <c r="C112" s="36" t="s">
        <v>42</v>
      </c>
      <c r="D112" s="36" t="s">
        <v>409</v>
      </c>
      <c r="E112" s="36" t="s">
        <v>134</v>
      </c>
      <c r="F112" s="49" t="s">
        <v>410</v>
      </c>
      <c r="G112" s="29">
        <f>H112+I112+J112+K112</f>
        <v>400</v>
      </c>
      <c r="H112" s="29">
        <v>200</v>
      </c>
      <c r="I112" s="29">
        <v>200</v>
      </c>
      <c r="J112" s="29"/>
      <c r="K112" s="29"/>
      <c r="L112" s="29" t="s">
        <v>56</v>
      </c>
      <c r="M112" s="49" t="s">
        <v>411</v>
      </c>
      <c r="N112" s="49" t="s">
        <v>412</v>
      </c>
      <c r="O112" s="36">
        <v>20</v>
      </c>
      <c r="P112" s="36">
        <v>50</v>
      </c>
      <c r="Q112" s="36">
        <f>R112+S112</f>
        <v>0.3</v>
      </c>
      <c r="R112" s="36">
        <v>0.1</v>
      </c>
      <c r="S112" s="36">
        <v>0.2</v>
      </c>
      <c r="T112" s="36">
        <f>U112+V112</f>
        <v>1.29</v>
      </c>
      <c r="U112" s="36">
        <v>0.43</v>
      </c>
      <c r="V112" s="36">
        <v>0.86</v>
      </c>
      <c r="W112" s="36" t="s">
        <v>49</v>
      </c>
      <c r="X112" s="36" t="s">
        <v>50</v>
      </c>
      <c r="Y112" s="36" t="s">
        <v>413</v>
      </c>
      <c r="Z112" s="36" t="s">
        <v>414</v>
      </c>
      <c r="AA112" s="26" t="s">
        <v>167</v>
      </c>
      <c r="AB112" s="31"/>
    </row>
    <row r="113" s="6" customFormat="1" ht="54" spans="1:28">
      <c r="A113" s="38"/>
      <c r="B113" s="39"/>
      <c r="C113" s="38"/>
      <c r="D113" s="38"/>
      <c r="E113" s="38"/>
      <c r="F113" s="51"/>
      <c r="G113" s="29">
        <f>H113+I113+J113+K113</f>
        <v>327</v>
      </c>
      <c r="H113" s="29">
        <v>327</v>
      </c>
      <c r="I113" s="29"/>
      <c r="J113" s="29"/>
      <c r="K113" s="29"/>
      <c r="L113" s="29" t="s">
        <v>415</v>
      </c>
      <c r="M113" s="51"/>
      <c r="N113" s="51"/>
      <c r="O113" s="38"/>
      <c r="P113" s="38"/>
      <c r="Q113" s="38"/>
      <c r="R113" s="38"/>
      <c r="S113" s="38"/>
      <c r="T113" s="38"/>
      <c r="U113" s="38"/>
      <c r="V113" s="38"/>
      <c r="W113" s="38"/>
      <c r="X113" s="38"/>
      <c r="Y113" s="38"/>
      <c r="Z113" s="38"/>
      <c r="AA113" s="26"/>
      <c r="AB113" s="31"/>
    </row>
    <row r="114" s="6" customFormat="1" ht="96" customHeight="1" spans="1:28">
      <c r="A114" s="26">
        <v>2</v>
      </c>
      <c r="B114" s="28" t="s">
        <v>416</v>
      </c>
      <c r="C114" s="29" t="s">
        <v>42</v>
      </c>
      <c r="D114" s="26" t="s">
        <v>43</v>
      </c>
      <c r="E114" s="29" t="s">
        <v>417</v>
      </c>
      <c r="F114" s="33" t="s">
        <v>418</v>
      </c>
      <c r="G114" s="29">
        <f>H114+I114+J114+K114</f>
        <v>213</v>
      </c>
      <c r="H114" s="29">
        <v>213</v>
      </c>
      <c r="I114" s="29"/>
      <c r="J114" s="29"/>
      <c r="K114" s="29"/>
      <c r="L114" s="38" t="s">
        <v>405</v>
      </c>
      <c r="M114" s="33" t="s">
        <v>419</v>
      </c>
      <c r="N114" s="33" t="s">
        <v>420</v>
      </c>
      <c r="O114" s="29">
        <v>22</v>
      </c>
      <c r="P114" s="29">
        <v>20</v>
      </c>
      <c r="Q114" s="29"/>
      <c r="R114" s="29">
        <v>0.01</v>
      </c>
      <c r="S114" s="29">
        <v>0.06</v>
      </c>
      <c r="T114" s="29"/>
      <c r="U114" s="29">
        <v>0.05</v>
      </c>
      <c r="V114" s="29">
        <v>0.26</v>
      </c>
      <c r="W114" s="29" t="s">
        <v>49</v>
      </c>
      <c r="X114" s="29" t="s">
        <v>50</v>
      </c>
      <c r="Y114" s="29" t="s">
        <v>413</v>
      </c>
      <c r="Z114" s="31" t="s">
        <v>414</v>
      </c>
      <c r="AA114" s="26" t="s">
        <v>421</v>
      </c>
      <c r="AB114" s="31"/>
    </row>
    <row r="115" s="6" customFormat="1" ht="39" customHeight="1" spans="1:28">
      <c r="A115" s="26"/>
      <c r="B115" s="27" t="s">
        <v>422</v>
      </c>
      <c r="C115" s="27"/>
      <c r="D115" s="27"/>
      <c r="E115" s="27"/>
      <c r="F115" s="33"/>
      <c r="G115" s="29">
        <f>SUM(G116:G120)</f>
        <v>2625</v>
      </c>
      <c r="H115" s="29">
        <f>SUM(H116:H120)</f>
        <v>1625</v>
      </c>
      <c r="I115" s="29">
        <f>SUM(I116:I120)</f>
        <v>1000</v>
      </c>
      <c r="J115" s="29">
        <f>SUM(J116:J120)</f>
        <v>0</v>
      </c>
      <c r="K115" s="29">
        <f>SUM(K116:K120)</f>
        <v>0</v>
      </c>
      <c r="L115" s="29"/>
      <c r="M115" s="33"/>
      <c r="N115" s="33"/>
      <c r="O115" s="29"/>
      <c r="P115" s="29"/>
      <c r="Q115" s="29"/>
      <c r="R115" s="29"/>
      <c r="S115" s="29"/>
      <c r="T115" s="29"/>
      <c r="U115" s="29"/>
      <c r="V115" s="29"/>
      <c r="W115" s="29"/>
      <c r="X115" s="29"/>
      <c r="Y115" s="29"/>
      <c r="Z115" s="31"/>
      <c r="AA115" s="31"/>
      <c r="AB115" s="31"/>
    </row>
    <row r="116" s="6" customFormat="1" ht="148.5" spans="1:28">
      <c r="A116" s="26">
        <v>1</v>
      </c>
      <c r="B116" s="28" t="s">
        <v>423</v>
      </c>
      <c r="C116" s="26" t="s">
        <v>42</v>
      </c>
      <c r="D116" s="26" t="s">
        <v>43</v>
      </c>
      <c r="E116" s="29" t="s">
        <v>424</v>
      </c>
      <c r="F116" s="33" t="s">
        <v>425</v>
      </c>
      <c r="G116" s="29">
        <f>H116+I116+J116+K116</f>
        <v>735</v>
      </c>
      <c r="H116" s="29">
        <v>235</v>
      </c>
      <c r="I116" s="29">
        <v>500</v>
      </c>
      <c r="J116" s="29"/>
      <c r="K116" s="29"/>
      <c r="L116" s="29" t="s">
        <v>56</v>
      </c>
      <c r="M116" s="33" t="s">
        <v>426</v>
      </c>
      <c r="N116" s="33" t="s">
        <v>427</v>
      </c>
      <c r="O116" s="29"/>
      <c r="P116" s="29">
        <v>3</v>
      </c>
      <c r="Q116" s="29">
        <f>R116+S116</f>
        <v>0.035</v>
      </c>
      <c r="R116" s="29">
        <v>0.005</v>
      </c>
      <c r="S116" s="29">
        <v>0.03</v>
      </c>
      <c r="T116" s="29">
        <f>U116+V116</f>
        <v>0.151</v>
      </c>
      <c r="U116" s="29">
        <v>0.022</v>
      </c>
      <c r="V116" s="29">
        <v>0.129</v>
      </c>
      <c r="W116" s="29" t="s">
        <v>49</v>
      </c>
      <c r="X116" s="29" t="s">
        <v>50</v>
      </c>
      <c r="Y116" s="29" t="s">
        <v>413</v>
      </c>
      <c r="Z116" s="31" t="s">
        <v>414</v>
      </c>
      <c r="AA116" s="31" t="s">
        <v>428</v>
      </c>
      <c r="AB116" s="31"/>
    </row>
    <row r="117" s="6" customFormat="1" ht="69" customHeight="1" spans="1:28">
      <c r="A117" s="26">
        <v>2</v>
      </c>
      <c r="B117" s="28" t="s">
        <v>429</v>
      </c>
      <c r="C117" s="29" t="s">
        <v>42</v>
      </c>
      <c r="D117" s="26" t="s">
        <v>430</v>
      </c>
      <c r="E117" s="29" t="s">
        <v>431</v>
      </c>
      <c r="F117" s="33" t="s">
        <v>432</v>
      </c>
      <c r="G117" s="29">
        <f>H117+I117+J117+K117</f>
        <v>260</v>
      </c>
      <c r="H117" s="29">
        <v>260</v>
      </c>
      <c r="I117" s="29"/>
      <c r="J117" s="29"/>
      <c r="K117" s="29"/>
      <c r="L117" s="38" t="s">
        <v>107</v>
      </c>
      <c r="M117" s="33" t="s">
        <v>433</v>
      </c>
      <c r="N117" s="33" t="s">
        <v>434</v>
      </c>
      <c r="O117" s="29"/>
      <c r="P117" s="29">
        <v>21</v>
      </c>
      <c r="Q117" s="29"/>
      <c r="R117" s="29">
        <v>0.005</v>
      </c>
      <c r="S117" s="29">
        <v>0.21</v>
      </c>
      <c r="T117" s="29"/>
      <c r="U117" s="29">
        <v>0.02</v>
      </c>
      <c r="V117" s="29">
        <v>0.82</v>
      </c>
      <c r="W117" s="29" t="s">
        <v>49</v>
      </c>
      <c r="X117" s="29" t="s">
        <v>50</v>
      </c>
      <c r="Y117" s="29" t="s">
        <v>413</v>
      </c>
      <c r="Z117" s="31" t="s">
        <v>414</v>
      </c>
      <c r="AA117" s="31" t="s">
        <v>435</v>
      </c>
      <c r="AB117" s="31"/>
    </row>
    <row r="118" s="6" customFormat="1" ht="232" customHeight="1" spans="1:28">
      <c r="A118" s="26">
        <v>3</v>
      </c>
      <c r="B118" s="28" t="s">
        <v>436</v>
      </c>
      <c r="C118" s="26" t="s">
        <v>42</v>
      </c>
      <c r="D118" s="26" t="s">
        <v>43</v>
      </c>
      <c r="E118" s="29" t="s">
        <v>437</v>
      </c>
      <c r="F118" s="33" t="s">
        <v>438</v>
      </c>
      <c r="G118" s="29">
        <f>H118+I118+J118+K118</f>
        <v>1000</v>
      </c>
      <c r="H118" s="29">
        <v>500</v>
      </c>
      <c r="I118" s="29">
        <v>500</v>
      </c>
      <c r="J118" s="29"/>
      <c r="K118" s="29"/>
      <c r="L118" s="29" t="s">
        <v>56</v>
      </c>
      <c r="M118" s="33" t="s">
        <v>439</v>
      </c>
      <c r="N118" s="33" t="s">
        <v>440</v>
      </c>
      <c r="O118" s="29">
        <v>3</v>
      </c>
      <c r="P118" s="29">
        <v>30</v>
      </c>
      <c r="Q118" s="29">
        <f>R118+S118</f>
        <v>0.13</v>
      </c>
      <c r="R118" s="29">
        <v>0.01</v>
      </c>
      <c r="S118" s="29">
        <v>0.12</v>
      </c>
      <c r="T118" s="29">
        <f>U118+V118</f>
        <v>0.563</v>
      </c>
      <c r="U118" s="29">
        <v>0.043</v>
      </c>
      <c r="V118" s="29">
        <v>0.52</v>
      </c>
      <c r="W118" s="29" t="s">
        <v>49</v>
      </c>
      <c r="X118" s="29" t="s">
        <v>50</v>
      </c>
      <c r="Y118" s="29" t="s">
        <v>413</v>
      </c>
      <c r="Z118" s="31" t="s">
        <v>414</v>
      </c>
      <c r="AA118" s="31" t="s">
        <v>441</v>
      </c>
      <c r="AB118" s="31"/>
    </row>
    <row r="119" s="6" customFormat="1" ht="54" spans="1:28">
      <c r="A119" s="26">
        <v>4</v>
      </c>
      <c r="B119" s="44" t="s">
        <v>442</v>
      </c>
      <c r="C119" s="26" t="s">
        <v>42</v>
      </c>
      <c r="D119" s="26" t="s">
        <v>443</v>
      </c>
      <c r="E119" s="29" t="s">
        <v>444</v>
      </c>
      <c r="F119" s="33" t="s">
        <v>445</v>
      </c>
      <c r="G119" s="29">
        <f>H119+I119+J119+K119</f>
        <v>570</v>
      </c>
      <c r="H119" s="29">
        <v>570</v>
      </c>
      <c r="I119" s="29"/>
      <c r="J119" s="29"/>
      <c r="K119" s="29"/>
      <c r="L119" s="29" t="s">
        <v>446</v>
      </c>
      <c r="M119" s="33" t="s">
        <v>447</v>
      </c>
      <c r="N119" s="33" t="s">
        <v>447</v>
      </c>
      <c r="O119" s="29">
        <v>2</v>
      </c>
      <c r="P119" s="29">
        <v>5</v>
      </c>
      <c r="Q119" s="29">
        <v>0.016</v>
      </c>
      <c r="R119" s="29">
        <v>0.005</v>
      </c>
      <c r="S119" s="29">
        <v>0.011</v>
      </c>
      <c r="T119" s="29">
        <v>0.068</v>
      </c>
      <c r="U119" s="29">
        <v>0.021</v>
      </c>
      <c r="V119" s="29">
        <v>0.047</v>
      </c>
      <c r="W119" s="29" t="s">
        <v>49</v>
      </c>
      <c r="X119" s="29" t="s">
        <v>50</v>
      </c>
      <c r="Y119" s="29" t="s">
        <v>413</v>
      </c>
      <c r="Z119" s="31" t="s">
        <v>414</v>
      </c>
      <c r="AA119" s="31"/>
      <c r="AB119" s="31"/>
    </row>
    <row r="120" s="6" customFormat="1" ht="54" spans="1:28">
      <c r="A120" s="26">
        <v>5</v>
      </c>
      <c r="B120" s="44" t="s">
        <v>448</v>
      </c>
      <c r="C120" s="26" t="s">
        <v>42</v>
      </c>
      <c r="D120" s="26" t="s">
        <v>449</v>
      </c>
      <c r="E120" s="29" t="s">
        <v>134</v>
      </c>
      <c r="F120" s="33" t="s">
        <v>450</v>
      </c>
      <c r="G120" s="29">
        <f>H120+I120+J120+K120</f>
        <v>60</v>
      </c>
      <c r="H120" s="29">
        <v>60</v>
      </c>
      <c r="I120" s="29"/>
      <c r="J120" s="29"/>
      <c r="K120" s="29"/>
      <c r="L120" s="29" t="s">
        <v>446</v>
      </c>
      <c r="M120" s="33" t="s">
        <v>451</v>
      </c>
      <c r="N120" s="33" t="s">
        <v>451</v>
      </c>
      <c r="O120" s="29">
        <v>4</v>
      </c>
      <c r="P120" s="29">
        <v>13</v>
      </c>
      <c r="Q120" s="29">
        <v>0.13</v>
      </c>
      <c r="R120" s="29">
        <v>0.03</v>
      </c>
      <c r="S120" s="29">
        <v>0.1</v>
      </c>
      <c r="T120" s="29">
        <v>0.54</v>
      </c>
      <c r="U120" s="29">
        <v>0.12</v>
      </c>
      <c r="V120" s="29">
        <v>0.42</v>
      </c>
      <c r="W120" s="29" t="s">
        <v>49</v>
      </c>
      <c r="X120" s="29" t="s">
        <v>50</v>
      </c>
      <c r="Y120" s="29" t="s">
        <v>413</v>
      </c>
      <c r="Z120" s="31" t="s">
        <v>414</v>
      </c>
      <c r="AA120" s="31"/>
      <c r="AB120" s="31"/>
    </row>
    <row r="121" s="6" customFormat="1" ht="39" customHeight="1" spans="1:28">
      <c r="A121" s="26"/>
      <c r="B121" s="27" t="s">
        <v>452</v>
      </c>
      <c r="C121" s="27"/>
      <c r="D121" s="27"/>
      <c r="E121" s="27"/>
      <c r="F121" s="33"/>
      <c r="G121" s="29">
        <f>SUM(G122:G125)</f>
        <v>1098.86</v>
      </c>
      <c r="H121" s="29">
        <f>SUM(H122:H125)</f>
        <v>1098.86</v>
      </c>
      <c r="I121" s="29">
        <f>SUM(I122:I125)</f>
        <v>0</v>
      </c>
      <c r="J121" s="29">
        <f>SUM(J122:J125)</f>
        <v>0</v>
      </c>
      <c r="K121" s="29">
        <f>SUM(K122:K125)</f>
        <v>0</v>
      </c>
      <c r="L121" s="29"/>
      <c r="M121" s="33"/>
      <c r="N121" s="33"/>
      <c r="O121" s="29"/>
      <c r="P121" s="29"/>
      <c r="Q121" s="29"/>
      <c r="R121" s="29"/>
      <c r="S121" s="29"/>
      <c r="T121" s="29"/>
      <c r="U121" s="29"/>
      <c r="V121" s="29"/>
      <c r="W121" s="29"/>
      <c r="X121" s="29"/>
      <c r="Y121" s="29"/>
      <c r="Z121" s="31"/>
      <c r="AA121" s="31"/>
      <c r="AB121" s="31"/>
    </row>
    <row r="122" s="6" customFormat="1" ht="94.5" spans="1:28">
      <c r="A122" s="26">
        <v>1</v>
      </c>
      <c r="B122" s="28" t="s">
        <v>453</v>
      </c>
      <c r="C122" s="26" t="s">
        <v>42</v>
      </c>
      <c r="D122" s="26" t="s">
        <v>43</v>
      </c>
      <c r="E122" s="29" t="s">
        <v>454</v>
      </c>
      <c r="F122" s="33" t="s">
        <v>455</v>
      </c>
      <c r="G122" s="29">
        <f t="shared" ref="G122:G125" si="23">H122+I122+J122+K122</f>
        <v>254</v>
      </c>
      <c r="H122" s="29">
        <v>254</v>
      </c>
      <c r="I122" s="29"/>
      <c r="J122" s="29"/>
      <c r="K122" s="29"/>
      <c r="L122" s="29" t="s">
        <v>118</v>
      </c>
      <c r="M122" s="33" t="s">
        <v>456</v>
      </c>
      <c r="N122" s="33" t="s">
        <v>78</v>
      </c>
      <c r="O122" s="29">
        <v>1</v>
      </c>
      <c r="P122" s="29"/>
      <c r="Q122" s="29">
        <f t="shared" ref="Q122:Q124" si="24">R122+S122</f>
        <v>0.014</v>
      </c>
      <c r="R122" s="29">
        <v>0.0078</v>
      </c>
      <c r="S122" s="29">
        <v>0.0062</v>
      </c>
      <c r="T122" s="29">
        <f t="shared" ref="T122:T124" si="25">U122+V122</f>
        <v>0.0687</v>
      </c>
      <c r="U122" s="29">
        <v>0.0344</v>
      </c>
      <c r="V122" s="29">
        <v>0.0343</v>
      </c>
      <c r="W122" s="29" t="s">
        <v>413</v>
      </c>
      <c r="X122" s="29" t="s">
        <v>414</v>
      </c>
      <c r="Y122" s="29" t="s">
        <v>203</v>
      </c>
      <c r="Z122" s="31" t="s">
        <v>205</v>
      </c>
      <c r="AA122" s="31" t="s">
        <v>177</v>
      </c>
      <c r="AB122" s="31"/>
    </row>
    <row r="123" s="6" customFormat="1" ht="67" customHeight="1" spans="1:28">
      <c r="A123" s="26">
        <v>2</v>
      </c>
      <c r="B123" s="28" t="s">
        <v>457</v>
      </c>
      <c r="C123" s="26" t="s">
        <v>42</v>
      </c>
      <c r="D123" s="26" t="s">
        <v>43</v>
      </c>
      <c r="E123" s="29" t="s">
        <v>458</v>
      </c>
      <c r="F123" s="33" t="s">
        <v>459</v>
      </c>
      <c r="G123" s="29">
        <f t="shared" si="23"/>
        <v>200</v>
      </c>
      <c r="H123" s="29">
        <v>200</v>
      </c>
      <c r="I123" s="29"/>
      <c r="J123" s="29"/>
      <c r="K123" s="29"/>
      <c r="L123" s="29" t="s">
        <v>118</v>
      </c>
      <c r="M123" s="33" t="s">
        <v>460</v>
      </c>
      <c r="N123" s="33" t="s">
        <v>78</v>
      </c>
      <c r="O123" s="29">
        <v>1</v>
      </c>
      <c r="P123" s="29"/>
      <c r="Q123" s="29">
        <f t="shared" si="24"/>
        <v>0.0398</v>
      </c>
      <c r="R123" s="29">
        <v>0.0155</v>
      </c>
      <c r="S123" s="29">
        <v>0.0243</v>
      </c>
      <c r="T123" s="29">
        <f t="shared" si="25"/>
        <v>0.1999</v>
      </c>
      <c r="U123" s="29">
        <v>0.0708</v>
      </c>
      <c r="V123" s="29">
        <v>0.1291</v>
      </c>
      <c r="W123" s="29" t="s">
        <v>413</v>
      </c>
      <c r="X123" s="29" t="s">
        <v>414</v>
      </c>
      <c r="Y123" s="29" t="s">
        <v>203</v>
      </c>
      <c r="Z123" s="31" t="s">
        <v>205</v>
      </c>
      <c r="AA123" s="31" t="s">
        <v>177</v>
      </c>
      <c r="AB123" s="31"/>
    </row>
    <row r="124" s="6" customFormat="1" ht="67.5" spans="1:28">
      <c r="A124" s="26">
        <v>3</v>
      </c>
      <c r="B124" s="28" t="s">
        <v>461</v>
      </c>
      <c r="C124" s="26" t="s">
        <v>42</v>
      </c>
      <c r="D124" s="26" t="s">
        <v>43</v>
      </c>
      <c r="E124" s="29" t="s">
        <v>462</v>
      </c>
      <c r="F124" s="33" t="s">
        <v>463</v>
      </c>
      <c r="G124" s="29">
        <f t="shared" si="23"/>
        <v>394.66</v>
      </c>
      <c r="H124" s="29">
        <v>394.66</v>
      </c>
      <c r="I124" s="29"/>
      <c r="J124" s="29"/>
      <c r="K124" s="29"/>
      <c r="L124" s="29" t="s">
        <v>118</v>
      </c>
      <c r="M124" s="33" t="s">
        <v>460</v>
      </c>
      <c r="N124" s="33" t="s">
        <v>78</v>
      </c>
      <c r="O124" s="29">
        <v>2</v>
      </c>
      <c r="P124" s="29"/>
      <c r="Q124" s="29">
        <f t="shared" si="24"/>
        <v>0.0213</v>
      </c>
      <c r="R124" s="29">
        <v>0.0122</v>
      </c>
      <c r="S124" s="29">
        <v>0.0091</v>
      </c>
      <c r="T124" s="29">
        <f t="shared" si="25"/>
        <v>0.101</v>
      </c>
      <c r="U124" s="29">
        <v>0.0522</v>
      </c>
      <c r="V124" s="29">
        <v>0.0488</v>
      </c>
      <c r="W124" s="29" t="s">
        <v>413</v>
      </c>
      <c r="X124" s="29" t="s">
        <v>414</v>
      </c>
      <c r="Y124" s="29" t="s">
        <v>213</v>
      </c>
      <c r="Z124" s="31" t="s">
        <v>215</v>
      </c>
      <c r="AA124" s="31" t="s">
        <v>177</v>
      </c>
      <c r="AB124" s="31"/>
    </row>
    <row r="125" s="6" customFormat="1" ht="81" spans="1:28">
      <c r="A125" s="26">
        <v>4</v>
      </c>
      <c r="B125" s="28" t="s">
        <v>464</v>
      </c>
      <c r="C125" s="29" t="s">
        <v>80</v>
      </c>
      <c r="D125" s="26" t="s">
        <v>465</v>
      </c>
      <c r="E125" s="29" t="s">
        <v>466</v>
      </c>
      <c r="F125" s="33" t="s">
        <v>467</v>
      </c>
      <c r="G125" s="29">
        <f t="shared" si="23"/>
        <v>250.2</v>
      </c>
      <c r="H125" s="29">
        <v>250.2</v>
      </c>
      <c r="I125" s="29"/>
      <c r="J125" s="29"/>
      <c r="K125" s="29"/>
      <c r="L125" s="38" t="s">
        <v>107</v>
      </c>
      <c r="M125" s="33" t="s">
        <v>468</v>
      </c>
      <c r="N125" s="33" t="s">
        <v>468</v>
      </c>
      <c r="O125" s="29">
        <v>15</v>
      </c>
      <c r="P125" s="29">
        <v>34</v>
      </c>
      <c r="Q125" s="29"/>
      <c r="R125" s="29">
        <v>0.01</v>
      </c>
      <c r="S125" s="29">
        <v>0.04</v>
      </c>
      <c r="T125" s="29"/>
      <c r="U125" s="29">
        <v>0.05</v>
      </c>
      <c r="V125" s="29">
        <v>0.14</v>
      </c>
      <c r="W125" s="29" t="s">
        <v>49</v>
      </c>
      <c r="X125" s="29" t="s">
        <v>50</v>
      </c>
      <c r="Y125" s="29" t="s">
        <v>413</v>
      </c>
      <c r="Z125" s="31" t="s">
        <v>414</v>
      </c>
      <c r="AA125" s="31" t="s">
        <v>59</v>
      </c>
      <c r="AB125" s="31"/>
    </row>
    <row r="126" s="6" customFormat="1" ht="26" customHeight="1" spans="1:28">
      <c r="A126" s="26"/>
      <c r="B126" s="27" t="s">
        <v>469</v>
      </c>
      <c r="C126" s="27"/>
      <c r="D126" s="27"/>
      <c r="E126" s="27"/>
      <c r="F126" s="33"/>
      <c r="G126" s="29"/>
      <c r="H126" s="29"/>
      <c r="I126" s="29"/>
      <c r="J126" s="29"/>
      <c r="K126" s="29"/>
      <c r="L126" s="29"/>
      <c r="M126" s="33"/>
      <c r="N126" s="33"/>
      <c r="O126" s="29"/>
      <c r="P126" s="29"/>
      <c r="Q126" s="29"/>
      <c r="R126" s="29"/>
      <c r="S126" s="29"/>
      <c r="T126" s="29"/>
      <c r="U126" s="29"/>
      <c r="V126" s="29"/>
      <c r="W126" s="29"/>
      <c r="X126" s="29"/>
      <c r="Y126" s="29"/>
      <c r="Z126" s="31"/>
      <c r="AA126" s="31"/>
      <c r="AB126" s="31"/>
    </row>
    <row r="127" s="6" customFormat="1" ht="26" customHeight="1" spans="1:28">
      <c r="A127" s="26"/>
      <c r="B127" s="28" t="s">
        <v>39</v>
      </c>
      <c r="C127" s="26"/>
      <c r="D127" s="26"/>
      <c r="E127" s="44"/>
      <c r="F127" s="33"/>
      <c r="G127" s="29"/>
      <c r="H127" s="29"/>
      <c r="I127" s="29"/>
      <c r="J127" s="29"/>
      <c r="K127" s="29"/>
      <c r="L127" s="29"/>
      <c r="M127" s="33"/>
      <c r="N127" s="33"/>
      <c r="O127" s="29"/>
      <c r="P127" s="29"/>
      <c r="Q127" s="29"/>
      <c r="R127" s="29"/>
      <c r="S127" s="29"/>
      <c r="T127" s="29"/>
      <c r="U127" s="29"/>
      <c r="V127" s="29"/>
      <c r="W127" s="29"/>
      <c r="X127" s="29"/>
      <c r="Y127" s="29"/>
      <c r="Z127" s="31"/>
      <c r="AA127" s="31"/>
      <c r="AB127" s="31"/>
    </row>
    <row r="128" s="6" customFormat="1" ht="26" customHeight="1" spans="1:28">
      <c r="A128" s="26"/>
      <c r="B128" s="27" t="s">
        <v>470</v>
      </c>
      <c r="C128" s="27"/>
      <c r="D128" s="27"/>
      <c r="E128" s="27"/>
      <c r="F128" s="33"/>
      <c r="G128" s="29"/>
      <c r="H128" s="29"/>
      <c r="I128" s="29"/>
      <c r="J128" s="29"/>
      <c r="K128" s="29"/>
      <c r="L128" s="29"/>
      <c r="M128" s="33"/>
      <c r="N128" s="33"/>
      <c r="O128" s="29"/>
      <c r="P128" s="29"/>
      <c r="Q128" s="29"/>
      <c r="R128" s="29"/>
      <c r="S128" s="29"/>
      <c r="T128" s="29"/>
      <c r="U128" s="29"/>
      <c r="V128" s="29"/>
      <c r="W128" s="29"/>
      <c r="X128" s="29"/>
      <c r="Y128" s="29"/>
      <c r="Z128" s="31"/>
      <c r="AA128" s="31"/>
      <c r="AB128" s="31"/>
    </row>
    <row r="129" s="6" customFormat="1" ht="26" customHeight="1" spans="1:28">
      <c r="A129" s="26"/>
      <c r="B129" s="28" t="s">
        <v>39</v>
      </c>
      <c r="C129" s="26"/>
      <c r="D129" s="26"/>
      <c r="E129" s="44"/>
      <c r="F129" s="33"/>
      <c r="G129" s="29"/>
      <c r="H129" s="29"/>
      <c r="I129" s="29"/>
      <c r="J129" s="29"/>
      <c r="K129" s="29"/>
      <c r="L129" s="29"/>
      <c r="M129" s="33"/>
      <c r="N129" s="33"/>
      <c r="O129" s="29"/>
      <c r="P129" s="29"/>
      <c r="Q129" s="29"/>
      <c r="R129" s="29"/>
      <c r="S129" s="29"/>
      <c r="T129" s="29"/>
      <c r="U129" s="29"/>
      <c r="V129" s="29"/>
      <c r="W129" s="29"/>
      <c r="X129" s="29"/>
      <c r="Y129" s="29"/>
      <c r="Z129" s="31"/>
      <c r="AA129" s="31"/>
      <c r="AB129" s="31"/>
    </row>
    <row r="130" s="6" customFormat="1" ht="26" customHeight="1" spans="1:28">
      <c r="A130" s="26"/>
      <c r="B130" s="27" t="s">
        <v>471</v>
      </c>
      <c r="C130" s="27"/>
      <c r="D130" s="27"/>
      <c r="E130" s="27"/>
      <c r="F130" s="33"/>
      <c r="G130" s="29"/>
      <c r="H130" s="29"/>
      <c r="I130" s="29"/>
      <c r="J130" s="29"/>
      <c r="K130" s="29"/>
      <c r="L130" s="29"/>
      <c r="M130" s="33"/>
      <c r="N130" s="33"/>
      <c r="O130" s="29"/>
      <c r="P130" s="29"/>
      <c r="Q130" s="29"/>
      <c r="R130" s="29"/>
      <c r="S130" s="29"/>
      <c r="T130" s="29"/>
      <c r="U130" s="29"/>
      <c r="V130" s="29"/>
      <c r="W130" s="29"/>
      <c r="X130" s="29"/>
      <c r="Y130" s="29"/>
      <c r="Z130" s="31"/>
      <c r="AA130" s="31"/>
      <c r="AB130" s="31"/>
    </row>
    <row r="131" s="6" customFormat="1" ht="26" customHeight="1" spans="1:28">
      <c r="A131" s="26"/>
      <c r="B131" s="28" t="s">
        <v>39</v>
      </c>
      <c r="C131" s="26"/>
      <c r="D131" s="26"/>
      <c r="E131" s="44"/>
      <c r="F131" s="33"/>
      <c r="G131" s="29"/>
      <c r="H131" s="29"/>
      <c r="I131" s="29"/>
      <c r="J131" s="29"/>
      <c r="K131" s="29"/>
      <c r="L131" s="29"/>
      <c r="M131" s="33"/>
      <c r="N131" s="33"/>
      <c r="O131" s="29"/>
      <c r="P131" s="29"/>
      <c r="Q131" s="29"/>
      <c r="R131" s="29"/>
      <c r="S131" s="29"/>
      <c r="T131" s="29"/>
      <c r="U131" s="29"/>
      <c r="V131" s="29"/>
      <c r="W131" s="29"/>
      <c r="X131" s="29"/>
      <c r="Y131" s="29"/>
      <c r="Z131" s="31"/>
      <c r="AA131" s="31"/>
      <c r="AB131" s="31"/>
    </row>
    <row r="132" s="6" customFormat="1" ht="26" customHeight="1" spans="1:28">
      <c r="A132" s="26"/>
      <c r="B132" s="27" t="s">
        <v>472</v>
      </c>
      <c r="C132" s="27"/>
      <c r="D132" s="27"/>
      <c r="E132" s="27"/>
      <c r="F132" s="33"/>
      <c r="G132" s="29"/>
      <c r="H132" s="29"/>
      <c r="I132" s="29"/>
      <c r="J132" s="29"/>
      <c r="K132" s="29"/>
      <c r="L132" s="29"/>
      <c r="M132" s="33"/>
      <c r="N132" s="33"/>
      <c r="O132" s="29"/>
      <c r="P132" s="29"/>
      <c r="Q132" s="29"/>
      <c r="R132" s="29"/>
      <c r="S132" s="29"/>
      <c r="T132" s="29"/>
      <c r="U132" s="29"/>
      <c r="V132" s="29"/>
      <c r="W132" s="29"/>
      <c r="X132" s="29"/>
      <c r="Y132" s="29"/>
      <c r="Z132" s="31"/>
      <c r="AA132" s="31"/>
      <c r="AB132" s="31"/>
    </row>
    <row r="133" s="6" customFormat="1" ht="26" customHeight="1" spans="1:28">
      <c r="A133" s="26"/>
      <c r="B133" s="28" t="s">
        <v>39</v>
      </c>
      <c r="C133" s="26"/>
      <c r="D133" s="26"/>
      <c r="E133" s="44"/>
      <c r="F133" s="33"/>
      <c r="G133" s="29"/>
      <c r="H133" s="29"/>
      <c r="I133" s="29"/>
      <c r="J133" s="29"/>
      <c r="K133" s="29"/>
      <c r="L133" s="29"/>
      <c r="M133" s="33"/>
      <c r="N133" s="33"/>
      <c r="O133" s="29"/>
      <c r="P133" s="29"/>
      <c r="Q133" s="29"/>
      <c r="R133" s="29"/>
      <c r="S133" s="29"/>
      <c r="T133" s="29"/>
      <c r="U133" s="29"/>
      <c r="V133" s="29"/>
      <c r="W133" s="29"/>
      <c r="X133" s="29"/>
      <c r="Y133" s="29"/>
      <c r="Z133" s="31"/>
      <c r="AA133" s="31"/>
      <c r="AB133" s="31"/>
    </row>
    <row r="134" s="6" customFormat="1" ht="26" customHeight="1" spans="1:28">
      <c r="A134" s="26"/>
      <c r="B134" s="27" t="s">
        <v>473</v>
      </c>
      <c r="C134" s="27"/>
      <c r="D134" s="27"/>
      <c r="E134" s="27"/>
      <c r="F134" s="33"/>
      <c r="G134" s="29"/>
      <c r="H134" s="29"/>
      <c r="I134" s="29"/>
      <c r="J134" s="29"/>
      <c r="K134" s="29"/>
      <c r="L134" s="29"/>
      <c r="M134" s="33"/>
      <c r="N134" s="33"/>
      <c r="O134" s="29"/>
      <c r="P134" s="29"/>
      <c r="Q134" s="29"/>
      <c r="R134" s="29"/>
      <c r="S134" s="29"/>
      <c r="T134" s="29"/>
      <c r="U134" s="29"/>
      <c r="V134" s="29"/>
      <c r="W134" s="29"/>
      <c r="X134" s="29"/>
      <c r="Y134" s="29"/>
      <c r="Z134" s="31"/>
      <c r="AA134" s="31"/>
      <c r="AB134" s="31"/>
    </row>
    <row r="135" s="6" customFormat="1" ht="26" customHeight="1" spans="1:28">
      <c r="A135" s="26"/>
      <c r="B135" s="28" t="s">
        <v>39</v>
      </c>
      <c r="C135" s="26"/>
      <c r="D135" s="26"/>
      <c r="E135" s="44"/>
      <c r="F135" s="33"/>
      <c r="G135" s="29"/>
      <c r="H135" s="29"/>
      <c r="I135" s="29"/>
      <c r="J135" s="29"/>
      <c r="K135" s="29"/>
      <c r="L135" s="29"/>
      <c r="M135" s="33"/>
      <c r="N135" s="33"/>
      <c r="O135" s="29"/>
      <c r="P135" s="29"/>
      <c r="Q135" s="29"/>
      <c r="R135" s="29"/>
      <c r="S135" s="29"/>
      <c r="T135" s="29"/>
      <c r="U135" s="29"/>
      <c r="V135" s="29"/>
      <c r="W135" s="29"/>
      <c r="X135" s="29"/>
      <c r="Y135" s="29"/>
      <c r="Z135" s="31"/>
      <c r="AA135" s="31"/>
      <c r="AB135" s="31"/>
    </row>
    <row r="136" s="6" customFormat="1" ht="34" customHeight="1" spans="1:28">
      <c r="A136" s="26"/>
      <c r="B136" s="27" t="s">
        <v>474</v>
      </c>
      <c r="C136" s="27"/>
      <c r="D136" s="27"/>
      <c r="E136" s="27"/>
      <c r="F136" s="33"/>
      <c r="G136" s="29"/>
      <c r="H136" s="29"/>
      <c r="I136" s="29"/>
      <c r="J136" s="29"/>
      <c r="K136" s="29"/>
      <c r="L136" s="29"/>
      <c r="M136" s="33"/>
      <c r="N136" s="33"/>
      <c r="O136" s="29"/>
      <c r="P136" s="29"/>
      <c r="Q136" s="29"/>
      <c r="R136" s="29"/>
      <c r="S136" s="29"/>
      <c r="T136" s="29"/>
      <c r="U136" s="29"/>
      <c r="V136" s="29"/>
      <c r="W136" s="29"/>
      <c r="X136" s="29"/>
      <c r="Y136" s="29"/>
      <c r="Z136" s="31"/>
      <c r="AA136" s="31"/>
      <c r="AB136" s="31"/>
    </row>
    <row r="137" s="6" customFormat="1" ht="29" customHeight="1" spans="1:28">
      <c r="A137" s="26"/>
      <c r="B137" s="28" t="s">
        <v>39</v>
      </c>
      <c r="C137" s="26"/>
      <c r="D137" s="26"/>
      <c r="E137" s="44"/>
      <c r="F137" s="33"/>
      <c r="G137" s="29"/>
      <c r="H137" s="29"/>
      <c r="I137" s="29"/>
      <c r="J137" s="29"/>
      <c r="K137" s="29"/>
      <c r="L137" s="29"/>
      <c r="M137" s="33"/>
      <c r="N137" s="33"/>
      <c r="O137" s="29"/>
      <c r="P137" s="29"/>
      <c r="Q137" s="29"/>
      <c r="R137" s="29"/>
      <c r="S137" s="29"/>
      <c r="T137" s="29"/>
      <c r="U137" s="29"/>
      <c r="V137" s="29"/>
      <c r="W137" s="29"/>
      <c r="X137" s="29"/>
      <c r="Y137" s="29"/>
      <c r="Z137" s="31"/>
      <c r="AA137" s="31"/>
      <c r="AB137" s="31"/>
    </row>
    <row r="138" s="6" customFormat="1" ht="34" customHeight="1" spans="1:28">
      <c r="A138" s="26"/>
      <c r="B138" s="27" t="s">
        <v>475</v>
      </c>
      <c r="C138" s="27"/>
      <c r="D138" s="27"/>
      <c r="E138" s="27"/>
      <c r="F138" s="33"/>
      <c r="G138" s="29"/>
      <c r="H138" s="29"/>
      <c r="I138" s="29"/>
      <c r="J138" s="29"/>
      <c r="K138" s="29"/>
      <c r="L138" s="29"/>
      <c r="M138" s="33"/>
      <c r="N138" s="33"/>
      <c r="O138" s="29"/>
      <c r="P138" s="29"/>
      <c r="Q138" s="29"/>
      <c r="R138" s="29"/>
      <c r="S138" s="29"/>
      <c r="T138" s="29"/>
      <c r="U138" s="29"/>
      <c r="V138" s="29"/>
      <c r="W138" s="29"/>
      <c r="X138" s="29"/>
      <c r="Y138" s="29"/>
      <c r="Z138" s="31"/>
      <c r="AA138" s="31"/>
      <c r="AB138" s="31"/>
    </row>
    <row r="139" s="6" customFormat="1" ht="27" customHeight="1" spans="1:28">
      <c r="A139" s="26"/>
      <c r="B139" s="28" t="s">
        <v>39</v>
      </c>
      <c r="C139" s="26"/>
      <c r="D139" s="26"/>
      <c r="E139" s="44"/>
      <c r="F139" s="33"/>
      <c r="G139" s="29"/>
      <c r="H139" s="29"/>
      <c r="I139" s="29"/>
      <c r="J139" s="29"/>
      <c r="K139" s="29"/>
      <c r="L139" s="29"/>
      <c r="M139" s="33"/>
      <c r="N139" s="33"/>
      <c r="O139" s="29"/>
      <c r="P139" s="29"/>
      <c r="Q139" s="29"/>
      <c r="R139" s="29"/>
      <c r="S139" s="29"/>
      <c r="T139" s="29"/>
      <c r="U139" s="29"/>
      <c r="V139" s="29"/>
      <c r="W139" s="29"/>
      <c r="X139" s="29"/>
      <c r="Y139" s="29"/>
      <c r="Z139" s="31"/>
      <c r="AA139" s="31"/>
      <c r="AB139" s="31"/>
    </row>
    <row r="140" s="6" customFormat="1" ht="34" customHeight="1" spans="1:28">
      <c r="A140" s="26"/>
      <c r="B140" s="27" t="s">
        <v>306</v>
      </c>
      <c r="C140" s="27"/>
      <c r="D140" s="27"/>
      <c r="E140" s="27"/>
      <c r="F140" s="33"/>
      <c r="G140" s="29"/>
      <c r="H140" s="29"/>
      <c r="I140" s="29"/>
      <c r="J140" s="29"/>
      <c r="K140" s="29"/>
      <c r="L140" s="29"/>
      <c r="M140" s="33"/>
      <c r="N140" s="33"/>
      <c r="O140" s="29"/>
      <c r="P140" s="29"/>
      <c r="Q140" s="29"/>
      <c r="R140" s="29"/>
      <c r="S140" s="29"/>
      <c r="T140" s="29"/>
      <c r="U140" s="29"/>
      <c r="V140" s="29"/>
      <c r="W140" s="29"/>
      <c r="X140" s="29"/>
      <c r="Y140" s="29"/>
      <c r="Z140" s="31"/>
      <c r="AA140" s="31"/>
      <c r="AB140" s="31"/>
    </row>
    <row r="141" s="6" customFormat="1" ht="26" customHeight="1" spans="1:28">
      <c r="A141" s="26"/>
      <c r="B141" s="28" t="s">
        <v>39</v>
      </c>
      <c r="C141" s="26"/>
      <c r="D141" s="26"/>
      <c r="E141" s="44"/>
      <c r="F141" s="33"/>
      <c r="G141" s="29"/>
      <c r="H141" s="29"/>
      <c r="I141" s="29"/>
      <c r="J141" s="29"/>
      <c r="K141" s="29"/>
      <c r="L141" s="29"/>
      <c r="M141" s="33"/>
      <c r="N141" s="33"/>
      <c r="O141" s="29"/>
      <c r="P141" s="29"/>
      <c r="Q141" s="29"/>
      <c r="R141" s="29"/>
      <c r="S141" s="29"/>
      <c r="T141" s="29"/>
      <c r="U141" s="29"/>
      <c r="V141" s="29"/>
      <c r="W141" s="29"/>
      <c r="X141" s="29"/>
      <c r="Y141" s="29"/>
      <c r="Z141" s="31"/>
      <c r="AA141" s="31"/>
      <c r="AB141" s="31"/>
    </row>
    <row r="142" s="6" customFormat="1" ht="39" customHeight="1" spans="1:28">
      <c r="A142" s="26"/>
      <c r="B142" s="27" t="s">
        <v>319</v>
      </c>
      <c r="C142" s="27"/>
      <c r="D142" s="27"/>
      <c r="E142" s="27"/>
      <c r="F142" s="33"/>
      <c r="G142" s="29">
        <f>G143</f>
        <v>3374</v>
      </c>
      <c r="H142" s="29">
        <f>H143</f>
        <v>2149</v>
      </c>
      <c r="I142" s="29">
        <f>I143</f>
        <v>1225</v>
      </c>
      <c r="J142" s="29">
        <f>J143</f>
        <v>0</v>
      </c>
      <c r="K142" s="29">
        <f>K143</f>
        <v>0</v>
      </c>
      <c r="L142" s="29"/>
      <c r="M142" s="33"/>
      <c r="N142" s="33"/>
      <c r="O142" s="29"/>
      <c r="P142" s="29"/>
      <c r="Q142" s="29"/>
      <c r="R142" s="29"/>
      <c r="S142" s="29"/>
      <c r="T142" s="29"/>
      <c r="U142" s="29"/>
      <c r="V142" s="29"/>
      <c r="W142" s="29"/>
      <c r="X142" s="29"/>
      <c r="Y142" s="29"/>
      <c r="Z142" s="31"/>
      <c r="AA142" s="31"/>
      <c r="AB142" s="31"/>
    </row>
    <row r="143" s="6" customFormat="1" ht="108" spans="1:28">
      <c r="A143" s="26">
        <v>1</v>
      </c>
      <c r="B143" s="28" t="s">
        <v>334</v>
      </c>
      <c r="C143" s="26" t="s">
        <v>42</v>
      </c>
      <c r="D143" s="26" t="s">
        <v>110</v>
      </c>
      <c r="E143" s="26" t="s">
        <v>134</v>
      </c>
      <c r="F143" s="33" t="s">
        <v>476</v>
      </c>
      <c r="G143" s="29">
        <f>SUM(G144:G155)</f>
        <v>3374</v>
      </c>
      <c r="H143" s="29">
        <f>SUM(H144:H155)</f>
        <v>2149</v>
      </c>
      <c r="I143" s="29">
        <f>SUM(I144:I155)</f>
        <v>1225</v>
      </c>
      <c r="J143" s="29">
        <f>SUM(J144:J155)</f>
        <v>0</v>
      </c>
      <c r="K143" s="29">
        <f>SUM(K144:K155)</f>
        <v>0</v>
      </c>
      <c r="L143" s="29" t="s">
        <v>56</v>
      </c>
      <c r="M143" s="33" t="s">
        <v>336</v>
      </c>
      <c r="N143" s="33" t="s">
        <v>336</v>
      </c>
      <c r="O143" s="29">
        <v>85</v>
      </c>
      <c r="P143" s="29">
        <v>63</v>
      </c>
      <c r="Q143" s="29">
        <v>5.1</v>
      </c>
      <c r="R143" s="29">
        <v>1.8</v>
      </c>
      <c r="S143" s="29">
        <v>3.3</v>
      </c>
      <c r="T143" s="29">
        <v>28.3</v>
      </c>
      <c r="U143" s="29">
        <v>8.8</v>
      </c>
      <c r="V143" s="29">
        <v>19.5</v>
      </c>
      <c r="W143" s="29" t="s">
        <v>331</v>
      </c>
      <c r="X143" s="29" t="s">
        <v>332</v>
      </c>
      <c r="Y143" s="29" t="s">
        <v>331</v>
      </c>
      <c r="Z143" s="29" t="s">
        <v>332</v>
      </c>
      <c r="AA143" s="31" t="s">
        <v>337</v>
      </c>
      <c r="AB143" s="31"/>
    </row>
    <row r="144" s="6" customFormat="1" ht="108" spans="1:28">
      <c r="A144" s="45" t="s">
        <v>171</v>
      </c>
      <c r="B144" s="28" t="s">
        <v>477</v>
      </c>
      <c r="C144" s="26" t="s">
        <v>42</v>
      </c>
      <c r="D144" s="26" t="s">
        <v>110</v>
      </c>
      <c r="E144" s="62" t="s">
        <v>478</v>
      </c>
      <c r="F144" s="33" t="s">
        <v>479</v>
      </c>
      <c r="G144" s="29">
        <f>SUM(H144:I144)</f>
        <v>190</v>
      </c>
      <c r="H144" s="29">
        <v>142</v>
      </c>
      <c r="I144" s="29">
        <v>48</v>
      </c>
      <c r="J144" s="29"/>
      <c r="K144" s="29"/>
      <c r="L144" s="29" t="s">
        <v>56</v>
      </c>
      <c r="M144" s="33" t="s">
        <v>336</v>
      </c>
      <c r="N144" s="33" t="s">
        <v>336</v>
      </c>
      <c r="O144" s="29"/>
      <c r="P144" s="29">
        <v>3</v>
      </c>
      <c r="Q144" s="29">
        <f>SUM(R144:S144)</f>
        <v>0.207</v>
      </c>
      <c r="R144" s="29">
        <v>0.028</v>
      </c>
      <c r="S144" s="29">
        <v>0.179</v>
      </c>
      <c r="T144" s="29">
        <f>SUM(U144:V144)</f>
        <v>0.933</v>
      </c>
      <c r="U144" s="29">
        <v>0.122</v>
      </c>
      <c r="V144" s="29">
        <v>0.811</v>
      </c>
      <c r="W144" s="29" t="s">
        <v>331</v>
      </c>
      <c r="X144" s="29" t="s">
        <v>332</v>
      </c>
      <c r="Y144" s="29" t="s">
        <v>331</v>
      </c>
      <c r="Z144" s="29" t="s">
        <v>332</v>
      </c>
      <c r="AA144" s="31" t="s">
        <v>337</v>
      </c>
      <c r="AB144" s="31"/>
    </row>
    <row r="145" s="6" customFormat="1" ht="108" spans="1:28">
      <c r="A145" s="45" t="s">
        <v>178</v>
      </c>
      <c r="B145" s="28" t="s">
        <v>480</v>
      </c>
      <c r="C145" s="26" t="s">
        <v>42</v>
      </c>
      <c r="D145" s="26" t="s">
        <v>110</v>
      </c>
      <c r="E145" s="62" t="s">
        <v>481</v>
      </c>
      <c r="F145" s="33" t="s">
        <v>482</v>
      </c>
      <c r="G145" s="29">
        <f>SUM(H145:I145)</f>
        <v>266</v>
      </c>
      <c r="H145" s="29">
        <v>175</v>
      </c>
      <c r="I145" s="29">
        <v>91</v>
      </c>
      <c r="J145" s="29"/>
      <c r="K145" s="29"/>
      <c r="L145" s="29" t="s">
        <v>56</v>
      </c>
      <c r="M145" s="33" t="s">
        <v>336</v>
      </c>
      <c r="N145" s="33" t="s">
        <v>336</v>
      </c>
      <c r="O145" s="29"/>
      <c r="P145" s="29">
        <v>6</v>
      </c>
      <c r="Q145" s="29">
        <f>SUM(R145:S145)</f>
        <v>0.343</v>
      </c>
      <c r="R145" s="29">
        <v>0.057</v>
      </c>
      <c r="S145" s="29">
        <v>0.286</v>
      </c>
      <c r="T145" s="29">
        <f>SUM(U145:V145)</f>
        <v>1.495</v>
      </c>
      <c r="U145" s="29">
        <v>0.223</v>
      </c>
      <c r="V145" s="29">
        <v>1.272</v>
      </c>
      <c r="W145" s="29" t="s">
        <v>331</v>
      </c>
      <c r="X145" s="29" t="s">
        <v>332</v>
      </c>
      <c r="Y145" s="29" t="s">
        <v>331</v>
      </c>
      <c r="Z145" s="29" t="s">
        <v>332</v>
      </c>
      <c r="AA145" s="31" t="s">
        <v>337</v>
      </c>
      <c r="AB145" s="31"/>
    </row>
    <row r="146" s="6" customFormat="1" ht="108" spans="1:28">
      <c r="A146" s="45" t="s">
        <v>183</v>
      </c>
      <c r="B146" s="28" t="s">
        <v>483</v>
      </c>
      <c r="C146" s="26" t="s">
        <v>42</v>
      </c>
      <c r="D146" s="26" t="s">
        <v>110</v>
      </c>
      <c r="E146" s="62" t="s">
        <v>484</v>
      </c>
      <c r="F146" s="33" t="s">
        <v>485</v>
      </c>
      <c r="G146" s="29">
        <f>SUM(H146:I146)</f>
        <v>162</v>
      </c>
      <c r="H146" s="29">
        <v>20</v>
      </c>
      <c r="I146" s="29">
        <v>142</v>
      </c>
      <c r="J146" s="29"/>
      <c r="K146" s="29"/>
      <c r="L146" s="29" t="s">
        <v>56</v>
      </c>
      <c r="M146" s="33" t="s">
        <v>336</v>
      </c>
      <c r="N146" s="33" t="s">
        <v>336</v>
      </c>
      <c r="O146" s="29">
        <v>1</v>
      </c>
      <c r="P146" s="29">
        <v>3</v>
      </c>
      <c r="Q146" s="29">
        <f>SUM(R146:S146)</f>
        <v>0.129</v>
      </c>
      <c r="R146" s="29">
        <v>0.053</v>
      </c>
      <c r="S146" s="29">
        <v>0.076</v>
      </c>
      <c r="T146" s="29">
        <f>SUM(U146:V146)</f>
        <v>0.61</v>
      </c>
      <c r="U146" s="29">
        <v>0.272</v>
      </c>
      <c r="V146" s="29">
        <v>0.338</v>
      </c>
      <c r="W146" s="29" t="s">
        <v>331</v>
      </c>
      <c r="X146" s="29" t="s">
        <v>332</v>
      </c>
      <c r="Y146" s="29" t="s">
        <v>331</v>
      </c>
      <c r="Z146" s="29" t="s">
        <v>332</v>
      </c>
      <c r="AA146" s="31" t="s">
        <v>337</v>
      </c>
      <c r="AB146" s="31"/>
    </row>
    <row r="147" s="6" customFormat="1" ht="108" spans="1:28">
      <c r="A147" s="45" t="s">
        <v>188</v>
      </c>
      <c r="B147" s="28" t="s">
        <v>486</v>
      </c>
      <c r="C147" s="26" t="s">
        <v>42</v>
      </c>
      <c r="D147" s="26" t="s">
        <v>110</v>
      </c>
      <c r="E147" s="62" t="s">
        <v>487</v>
      </c>
      <c r="F147" s="33" t="s">
        <v>488</v>
      </c>
      <c r="G147" s="29">
        <f>SUM(H147:I147)</f>
        <v>267</v>
      </c>
      <c r="H147" s="29">
        <v>180</v>
      </c>
      <c r="I147" s="29">
        <v>87</v>
      </c>
      <c r="J147" s="29"/>
      <c r="K147" s="29"/>
      <c r="L147" s="29" t="s">
        <v>56</v>
      </c>
      <c r="M147" s="33" t="s">
        <v>336</v>
      </c>
      <c r="N147" s="33" t="s">
        <v>336</v>
      </c>
      <c r="O147" s="29">
        <v>3</v>
      </c>
      <c r="P147" s="29"/>
      <c r="Q147" s="29">
        <f>SUM(R147:S147)</f>
        <v>0.157</v>
      </c>
      <c r="R147" s="29">
        <v>0.069</v>
      </c>
      <c r="S147" s="29">
        <v>0.088</v>
      </c>
      <c r="T147" s="29">
        <f>SUM(U147:V147)</f>
        <v>0.765</v>
      </c>
      <c r="U147" s="29">
        <v>0.347</v>
      </c>
      <c r="V147" s="29">
        <v>0.418</v>
      </c>
      <c r="W147" s="29" t="s">
        <v>331</v>
      </c>
      <c r="X147" s="29" t="s">
        <v>332</v>
      </c>
      <c r="Y147" s="29" t="s">
        <v>331</v>
      </c>
      <c r="Z147" s="29" t="s">
        <v>332</v>
      </c>
      <c r="AA147" s="31" t="s">
        <v>337</v>
      </c>
      <c r="AB147" s="31"/>
    </row>
    <row r="148" s="6" customFormat="1" ht="108" spans="1:28">
      <c r="A148" s="45" t="s">
        <v>193</v>
      </c>
      <c r="B148" s="28" t="s">
        <v>489</v>
      </c>
      <c r="C148" s="26" t="s">
        <v>42</v>
      </c>
      <c r="D148" s="26" t="s">
        <v>110</v>
      </c>
      <c r="E148" s="62" t="s">
        <v>490</v>
      </c>
      <c r="F148" s="33" t="s">
        <v>491</v>
      </c>
      <c r="G148" s="29">
        <f>SUM(H148:I148)</f>
        <v>407</v>
      </c>
      <c r="H148" s="29">
        <v>320</v>
      </c>
      <c r="I148" s="29">
        <v>87</v>
      </c>
      <c r="J148" s="29"/>
      <c r="K148" s="29"/>
      <c r="L148" s="29" t="s">
        <v>56</v>
      </c>
      <c r="M148" s="33" t="s">
        <v>336</v>
      </c>
      <c r="N148" s="33" t="s">
        <v>336</v>
      </c>
      <c r="O148" s="29">
        <v>8</v>
      </c>
      <c r="P148" s="29"/>
      <c r="Q148" s="29">
        <f>SUM(R148:S148)</f>
        <v>0.357</v>
      </c>
      <c r="R148" s="29">
        <v>0.15</v>
      </c>
      <c r="S148" s="29">
        <v>0.207</v>
      </c>
      <c r="T148" s="29">
        <f>SUM(U148:V148)</f>
        <v>1.753</v>
      </c>
      <c r="U148" s="29">
        <v>0.751</v>
      </c>
      <c r="V148" s="29">
        <v>1.002</v>
      </c>
      <c r="W148" s="29" t="s">
        <v>331</v>
      </c>
      <c r="X148" s="29" t="s">
        <v>332</v>
      </c>
      <c r="Y148" s="29" t="s">
        <v>331</v>
      </c>
      <c r="Z148" s="29" t="s">
        <v>332</v>
      </c>
      <c r="AA148" s="31" t="s">
        <v>337</v>
      </c>
      <c r="AB148" s="31"/>
    </row>
    <row r="149" s="6" customFormat="1" ht="108" spans="1:28">
      <c r="A149" s="45" t="s">
        <v>198</v>
      </c>
      <c r="B149" s="28" t="s">
        <v>492</v>
      </c>
      <c r="C149" s="26" t="s">
        <v>42</v>
      </c>
      <c r="D149" s="26" t="s">
        <v>110</v>
      </c>
      <c r="E149" s="62" t="s">
        <v>493</v>
      </c>
      <c r="F149" s="33" t="s">
        <v>494</v>
      </c>
      <c r="G149" s="29">
        <f t="shared" ref="G143:G155" si="26">SUM(H149:I149)</f>
        <v>195</v>
      </c>
      <c r="H149" s="29">
        <v>195</v>
      </c>
      <c r="I149" s="29"/>
      <c r="J149" s="29"/>
      <c r="K149" s="29"/>
      <c r="L149" s="29" t="s">
        <v>118</v>
      </c>
      <c r="M149" s="33" t="s">
        <v>336</v>
      </c>
      <c r="N149" s="33" t="s">
        <v>336</v>
      </c>
      <c r="O149" s="29">
        <v>3</v>
      </c>
      <c r="P149" s="29"/>
      <c r="Q149" s="29">
        <f t="shared" ref="Q143:Q155" si="27">SUM(R149:S149)</f>
        <v>0.131</v>
      </c>
      <c r="R149" s="29">
        <v>0.058</v>
      </c>
      <c r="S149" s="29">
        <v>0.073</v>
      </c>
      <c r="T149" s="29">
        <f t="shared" ref="T143:T155" si="28">SUM(U149:V149)</f>
        <v>0.638</v>
      </c>
      <c r="U149" s="29">
        <v>0.295</v>
      </c>
      <c r="V149" s="29">
        <v>0.343</v>
      </c>
      <c r="W149" s="29" t="s">
        <v>331</v>
      </c>
      <c r="X149" s="29" t="s">
        <v>332</v>
      </c>
      <c r="Y149" s="29" t="s">
        <v>331</v>
      </c>
      <c r="Z149" s="29" t="s">
        <v>332</v>
      </c>
      <c r="AA149" s="31" t="s">
        <v>337</v>
      </c>
      <c r="AB149" s="31"/>
    </row>
    <row r="150" s="6" customFormat="1" ht="108" spans="1:28">
      <c r="A150" s="45" t="s">
        <v>201</v>
      </c>
      <c r="B150" s="28" t="s">
        <v>495</v>
      </c>
      <c r="C150" s="26" t="s">
        <v>42</v>
      </c>
      <c r="D150" s="26" t="s">
        <v>110</v>
      </c>
      <c r="E150" s="62" t="s">
        <v>496</v>
      </c>
      <c r="F150" s="33" t="s">
        <v>497</v>
      </c>
      <c r="G150" s="29">
        <f t="shared" si="26"/>
        <v>200</v>
      </c>
      <c r="H150" s="29">
        <v>200</v>
      </c>
      <c r="I150" s="29"/>
      <c r="J150" s="29"/>
      <c r="K150" s="29"/>
      <c r="L150" s="29" t="s">
        <v>118</v>
      </c>
      <c r="M150" s="33" t="s">
        <v>336</v>
      </c>
      <c r="N150" s="33" t="s">
        <v>336</v>
      </c>
      <c r="O150" s="29">
        <v>4</v>
      </c>
      <c r="P150" s="29"/>
      <c r="Q150" s="29">
        <f t="shared" si="27"/>
        <v>0.11</v>
      </c>
      <c r="R150" s="29">
        <v>0.052</v>
      </c>
      <c r="S150" s="29">
        <v>0.058</v>
      </c>
      <c r="T150" s="29">
        <f t="shared" si="28"/>
        <v>0.501</v>
      </c>
      <c r="U150" s="29">
        <v>0.238</v>
      </c>
      <c r="V150" s="29">
        <v>0.263</v>
      </c>
      <c r="W150" s="29" t="s">
        <v>331</v>
      </c>
      <c r="X150" s="29" t="s">
        <v>332</v>
      </c>
      <c r="Y150" s="29" t="s">
        <v>331</v>
      </c>
      <c r="Z150" s="29" t="s">
        <v>332</v>
      </c>
      <c r="AA150" s="31" t="s">
        <v>337</v>
      </c>
      <c r="AB150" s="31"/>
    </row>
    <row r="151" s="6" customFormat="1" ht="108" spans="1:28">
      <c r="A151" s="45" t="s">
        <v>206</v>
      </c>
      <c r="B151" s="28" t="s">
        <v>498</v>
      </c>
      <c r="C151" s="26" t="s">
        <v>42</v>
      </c>
      <c r="D151" s="26" t="s">
        <v>110</v>
      </c>
      <c r="E151" s="62" t="s">
        <v>499</v>
      </c>
      <c r="F151" s="33" t="s">
        <v>500</v>
      </c>
      <c r="G151" s="29">
        <f t="shared" si="26"/>
        <v>402</v>
      </c>
      <c r="H151" s="29">
        <v>402</v>
      </c>
      <c r="I151" s="29"/>
      <c r="J151" s="29"/>
      <c r="K151" s="29"/>
      <c r="L151" s="29" t="s">
        <v>118</v>
      </c>
      <c r="M151" s="33" t="s">
        <v>336</v>
      </c>
      <c r="N151" s="33" t="s">
        <v>336</v>
      </c>
      <c r="O151" s="29">
        <v>4</v>
      </c>
      <c r="P151" s="29">
        <v>2</v>
      </c>
      <c r="Q151" s="29">
        <f t="shared" si="27"/>
        <v>0.26</v>
      </c>
      <c r="R151" s="29">
        <v>0.111</v>
      </c>
      <c r="S151" s="29">
        <v>0.149</v>
      </c>
      <c r="T151" s="29">
        <f t="shared" si="28"/>
        <v>1.142</v>
      </c>
      <c r="U151" s="29">
        <v>0.486</v>
      </c>
      <c r="V151" s="29">
        <v>0.656</v>
      </c>
      <c r="W151" s="29" t="s">
        <v>331</v>
      </c>
      <c r="X151" s="29" t="s">
        <v>332</v>
      </c>
      <c r="Y151" s="29" t="s">
        <v>331</v>
      </c>
      <c r="Z151" s="29" t="s">
        <v>332</v>
      </c>
      <c r="AA151" s="31" t="s">
        <v>337</v>
      </c>
      <c r="AB151" s="31"/>
    </row>
    <row r="152" s="6" customFormat="1" ht="108" spans="1:28">
      <c r="A152" s="45" t="s">
        <v>211</v>
      </c>
      <c r="B152" s="28" t="s">
        <v>501</v>
      </c>
      <c r="C152" s="26" t="s">
        <v>42</v>
      </c>
      <c r="D152" s="26" t="s">
        <v>110</v>
      </c>
      <c r="E152" s="62" t="s">
        <v>502</v>
      </c>
      <c r="F152" s="33" t="s">
        <v>503</v>
      </c>
      <c r="G152" s="29">
        <f t="shared" si="26"/>
        <v>936</v>
      </c>
      <c r="H152" s="29">
        <v>166</v>
      </c>
      <c r="I152" s="29">
        <v>770</v>
      </c>
      <c r="J152" s="29"/>
      <c r="K152" s="29"/>
      <c r="L152" s="29" t="s">
        <v>56</v>
      </c>
      <c r="M152" s="33" t="s">
        <v>336</v>
      </c>
      <c r="N152" s="33" t="s">
        <v>336</v>
      </c>
      <c r="O152" s="29">
        <v>7</v>
      </c>
      <c r="P152" s="29">
        <v>1</v>
      </c>
      <c r="Q152" s="29">
        <f t="shared" si="27"/>
        <v>0.28</v>
      </c>
      <c r="R152" s="29">
        <v>0.131</v>
      </c>
      <c r="S152" s="29">
        <v>0.149</v>
      </c>
      <c r="T152" s="29">
        <f t="shared" si="28"/>
        <v>1.348</v>
      </c>
      <c r="U152" s="29">
        <v>0.601</v>
      </c>
      <c r="V152" s="29">
        <v>0.747</v>
      </c>
      <c r="W152" s="29" t="s">
        <v>331</v>
      </c>
      <c r="X152" s="29" t="s">
        <v>332</v>
      </c>
      <c r="Y152" s="29" t="s">
        <v>331</v>
      </c>
      <c r="Z152" s="29" t="s">
        <v>332</v>
      </c>
      <c r="AA152" s="31" t="s">
        <v>337</v>
      </c>
      <c r="AB152" s="31"/>
    </row>
    <row r="153" s="6" customFormat="1" ht="108" spans="1:28">
      <c r="A153" s="45" t="s">
        <v>216</v>
      </c>
      <c r="B153" s="28" t="s">
        <v>504</v>
      </c>
      <c r="C153" s="26" t="s">
        <v>42</v>
      </c>
      <c r="D153" s="26" t="s">
        <v>110</v>
      </c>
      <c r="E153" s="62" t="s">
        <v>505</v>
      </c>
      <c r="F153" s="33" t="s">
        <v>506</v>
      </c>
      <c r="G153" s="29">
        <f t="shared" si="26"/>
        <v>68</v>
      </c>
      <c r="H153" s="29">
        <v>68</v>
      </c>
      <c r="I153" s="29"/>
      <c r="J153" s="29"/>
      <c r="K153" s="29"/>
      <c r="L153" s="29" t="s">
        <v>118</v>
      </c>
      <c r="M153" s="33" t="s">
        <v>336</v>
      </c>
      <c r="N153" s="33" t="s">
        <v>336</v>
      </c>
      <c r="O153" s="29">
        <v>3</v>
      </c>
      <c r="P153" s="29">
        <v>1</v>
      </c>
      <c r="Q153" s="29">
        <f t="shared" si="27"/>
        <v>0.158</v>
      </c>
      <c r="R153" s="29">
        <v>0.068</v>
      </c>
      <c r="S153" s="29">
        <v>0.09</v>
      </c>
      <c r="T153" s="29">
        <f t="shared" si="28"/>
        <v>0.792</v>
      </c>
      <c r="U153" s="29">
        <v>0.341</v>
      </c>
      <c r="V153" s="29">
        <v>0.451</v>
      </c>
      <c r="W153" s="29" t="s">
        <v>331</v>
      </c>
      <c r="X153" s="29" t="s">
        <v>332</v>
      </c>
      <c r="Y153" s="29" t="s">
        <v>331</v>
      </c>
      <c r="Z153" s="29" t="s">
        <v>332</v>
      </c>
      <c r="AA153" s="31" t="s">
        <v>337</v>
      </c>
      <c r="AB153" s="31"/>
    </row>
    <row r="154" s="6" customFormat="1" ht="108" spans="1:28">
      <c r="A154" s="45" t="s">
        <v>221</v>
      </c>
      <c r="B154" s="28" t="s">
        <v>507</v>
      </c>
      <c r="C154" s="26" t="s">
        <v>42</v>
      </c>
      <c r="D154" s="26" t="s">
        <v>110</v>
      </c>
      <c r="E154" s="62" t="s">
        <v>508</v>
      </c>
      <c r="F154" s="33" t="s">
        <v>509</v>
      </c>
      <c r="G154" s="29">
        <f t="shared" si="26"/>
        <v>92</v>
      </c>
      <c r="H154" s="29">
        <v>92</v>
      </c>
      <c r="I154" s="29"/>
      <c r="J154" s="29"/>
      <c r="K154" s="29"/>
      <c r="L154" s="29" t="s">
        <v>118</v>
      </c>
      <c r="M154" s="33" t="s">
        <v>336</v>
      </c>
      <c r="N154" s="33" t="s">
        <v>336</v>
      </c>
      <c r="O154" s="29">
        <v>1</v>
      </c>
      <c r="P154" s="29"/>
      <c r="Q154" s="29">
        <f t="shared" si="27"/>
        <v>0.051</v>
      </c>
      <c r="R154" s="29">
        <v>0.025</v>
      </c>
      <c r="S154" s="29">
        <v>0.026</v>
      </c>
      <c r="T154" s="29">
        <f t="shared" si="28"/>
        <v>0.248</v>
      </c>
      <c r="U154" s="29">
        <v>0.128</v>
      </c>
      <c r="V154" s="29">
        <v>0.12</v>
      </c>
      <c r="W154" s="29" t="s">
        <v>331</v>
      </c>
      <c r="X154" s="29" t="s">
        <v>332</v>
      </c>
      <c r="Y154" s="29" t="s">
        <v>331</v>
      </c>
      <c r="Z154" s="29" t="s">
        <v>332</v>
      </c>
      <c r="AA154" s="31" t="s">
        <v>337</v>
      </c>
      <c r="AB154" s="31"/>
    </row>
    <row r="155" s="6" customFormat="1" ht="108" spans="1:28">
      <c r="A155" s="45" t="s">
        <v>226</v>
      </c>
      <c r="B155" s="28" t="s">
        <v>510</v>
      </c>
      <c r="C155" s="26" t="s">
        <v>42</v>
      </c>
      <c r="D155" s="26" t="s">
        <v>110</v>
      </c>
      <c r="E155" s="62" t="s">
        <v>511</v>
      </c>
      <c r="F155" s="33" t="s">
        <v>512</v>
      </c>
      <c r="G155" s="29">
        <f t="shared" si="26"/>
        <v>189</v>
      </c>
      <c r="H155" s="29">
        <v>189</v>
      </c>
      <c r="I155" s="29"/>
      <c r="J155" s="29"/>
      <c r="K155" s="29"/>
      <c r="L155" s="29" t="s">
        <v>118</v>
      </c>
      <c r="M155" s="33" t="s">
        <v>336</v>
      </c>
      <c r="N155" s="33" t="s">
        <v>336</v>
      </c>
      <c r="O155" s="29"/>
      <c r="P155" s="29">
        <v>6</v>
      </c>
      <c r="Q155" s="29">
        <f t="shared" si="27"/>
        <v>0.255</v>
      </c>
      <c r="R155" s="29">
        <v>0.045</v>
      </c>
      <c r="S155" s="29">
        <v>0.21</v>
      </c>
      <c r="T155" s="29">
        <f t="shared" si="28"/>
        <v>0.964</v>
      </c>
      <c r="U155" s="29">
        <v>0.166</v>
      </c>
      <c r="V155" s="29">
        <v>0.798</v>
      </c>
      <c r="W155" s="29" t="s">
        <v>331</v>
      </c>
      <c r="X155" s="29" t="s">
        <v>332</v>
      </c>
      <c r="Y155" s="29" t="s">
        <v>331</v>
      </c>
      <c r="Z155" s="29" t="s">
        <v>332</v>
      </c>
      <c r="AA155" s="31" t="s">
        <v>337</v>
      </c>
      <c r="AB155" s="31"/>
    </row>
    <row r="156" s="6" customFormat="1" ht="26" customHeight="1" spans="1:28">
      <c r="A156" s="26"/>
      <c r="B156" s="27" t="s">
        <v>513</v>
      </c>
      <c r="C156" s="27"/>
      <c r="D156" s="27"/>
      <c r="E156" s="27"/>
      <c r="F156" s="33"/>
      <c r="G156" s="29">
        <f t="shared" ref="G156:I156" si="29">SUM(G157)</f>
        <v>96.52</v>
      </c>
      <c r="H156" s="29">
        <f t="shared" si="29"/>
        <v>35.48</v>
      </c>
      <c r="I156" s="29">
        <f t="shared" si="29"/>
        <v>61.04</v>
      </c>
      <c r="J156" s="29"/>
      <c r="K156" s="29"/>
      <c r="L156" s="29"/>
      <c r="M156" s="33"/>
      <c r="N156" s="33"/>
      <c r="O156" s="29"/>
      <c r="P156" s="29"/>
      <c r="Q156" s="29"/>
      <c r="R156" s="29"/>
      <c r="S156" s="29"/>
      <c r="T156" s="29"/>
      <c r="U156" s="29"/>
      <c r="V156" s="29"/>
      <c r="W156" s="29"/>
      <c r="X156" s="29"/>
      <c r="Y156" s="29"/>
      <c r="Z156" s="31"/>
      <c r="AA156" s="31"/>
      <c r="AB156" s="31"/>
    </row>
    <row r="157" s="6" customFormat="1" ht="107" customHeight="1" spans="1:28">
      <c r="A157" s="26">
        <v>1</v>
      </c>
      <c r="B157" s="28" t="s">
        <v>514</v>
      </c>
      <c r="C157" s="26" t="s">
        <v>42</v>
      </c>
      <c r="D157" s="26" t="s">
        <v>515</v>
      </c>
      <c r="E157" s="44" t="s">
        <v>516</v>
      </c>
      <c r="F157" s="33" t="s">
        <v>517</v>
      </c>
      <c r="G157" s="29">
        <f>SUM(H157:I157)</f>
        <v>96.52</v>
      </c>
      <c r="H157" s="29">
        <v>35.48</v>
      </c>
      <c r="I157" s="29">
        <v>61.04</v>
      </c>
      <c r="J157" s="29"/>
      <c r="K157" s="29"/>
      <c r="L157" s="29" t="s">
        <v>56</v>
      </c>
      <c r="M157" s="64" t="s">
        <v>518</v>
      </c>
      <c r="N157" s="64" t="s">
        <v>518</v>
      </c>
      <c r="O157" s="29">
        <v>115</v>
      </c>
      <c r="P157" s="29"/>
      <c r="Q157" s="29">
        <f>SUM(R157:S157)</f>
        <v>0.03</v>
      </c>
      <c r="R157" s="56">
        <v>0.03</v>
      </c>
      <c r="S157" s="29"/>
      <c r="T157" s="29">
        <f>SUM(U157:V157)</f>
        <v>0.1</v>
      </c>
      <c r="U157" s="56">
        <v>0.1</v>
      </c>
      <c r="V157" s="29"/>
      <c r="W157" s="29" t="s">
        <v>519</v>
      </c>
      <c r="X157" s="29" t="s">
        <v>520</v>
      </c>
      <c r="Y157" s="29" t="s">
        <v>519</v>
      </c>
      <c r="Z157" s="31" t="s">
        <v>521</v>
      </c>
      <c r="AA157" s="31" t="s">
        <v>522</v>
      </c>
      <c r="AB157" s="31"/>
    </row>
    <row r="158" s="6" customFormat="1" ht="26" customHeight="1" spans="1:28">
      <c r="A158" s="26"/>
      <c r="B158" s="27" t="s">
        <v>523</v>
      </c>
      <c r="C158" s="27"/>
      <c r="D158" s="27"/>
      <c r="E158" s="27"/>
      <c r="F158" s="33"/>
      <c r="G158" s="29"/>
      <c r="H158" s="29"/>
      <c r="I158" s="29"/>
      <c r="J158" s="29"/>
      <c r="K158" s="29"/>
      <c r="L158" s="29"/>
      <c r="M158" s="33"/>
      <c r="N158" s="33"/>
      <c r="O158" s="29"/>
      <c r="P158" s="29"/>
      <c r="Q158" s="29"/>
      <c r="R158" s="29"/>
      <c r="S158" s="29"/>
      <c r="T158" s="29"/>
      <c r="U158" s="29"/>
      <c r="V158" s="29"/>
      <c r="W158" s="29"/>
      <c r="X158" s="29"/>
      <c r="Y158" s="29"/>
      <c r="Z158" s="31"/>
      <c r="AA158" s="31"/>
      <c r="AB158" s="31"/>
    </row>
    <row r="159" s="6" customFormat="1" ht="26" customHeight="1" spans="1:28">
      <c r="A159" s="26"/>
      <c r="B159" s="28" t="s">
        <v>39</v>
      </c>
      <c r="C159" s="26"/>
      <c r="D159" s="26"/>
      <c r="E159" s="44"/>
      <c r="F159" s="33"/>
      <c r="G159" s="29"/>
      <c r="H159" s="29"/>
      <c r="I159" s="29"/>
      <c r="J159" s="29"/>
      <c r="K159" s="29"/>
      <c r="L159" s="29"/>
      <c r="M159" s="33"/>
      <c r="N159" s="33"/>
      <c r="O159" s="29"/>
      <c r="P159" s="29"/>
      <c r="Q159" s="29"/>
      <c r="R159" s="29"/>
      <c r="S159" s="29"/>
      <c r="T159" s="29"/>
      <c r="U159" s="29"/>
      <c r="V159" s="29"/>
      <c r="W159" s="29"/>
      <c r="X159" s="29"/>
      <c r="Y159" s="29"/>
      <c r="Z159" s="31"/>
      <c r="AA159" s="31"/>
      <c r="AB159" s="31"/>
    </row>
    <row r="160" s="6" customFormat="1" ht="39" customHeight="1" spans="1:28">
      <c r="A160" s="26"/>
      <c r="B160" s="27" t="s">
        <v>524</v>
      </c>
      <c r="C160" s="27"/>
      <c r="D160" s="27"/>
      <c r="E160" s="27"/>
      <c r="F160" s="33"/>
      <c r="G160" s="29">
        <f>SUM(G161)</f>
        <v>2000</v>
      </c>
      <c r="H160" s="29">
        <f t="shared" ref="G160:K160" si="30">SUM(H161)</f>
        <v>0</v>
      </c>
      <c r="I160" s="29">
        <f t="shared" si="30"/>
        <v>2000</v>
      </c>
      <c r="J160" s="29">
        <f t="shared" si="30"/>
        <v>0</v>
      </c>
      <c r="K160" s="29">
        <f t="shared" si="30"/>
        <v>0</v>
      </c>
      <c r="L160" s="29"/>
      <c r="M160" s="33"/>
      <c r="N160" s="33"/>
      <c r="O160" s="29"/>
      <c r="P160" s="29"/>
      <c r="Q160" s="29"/>
      <c r="R160" s="29"/>
      <c r="S160" s="29"/>
      <c r="T160" s="29"/>
      <c r="U160" s="29"/>
      <c r="V160" s="29"/>
      <c r="W160" s="29"/>
      <c r="X160" s="29"/>
      <c r="Y160" s="29"/>
      <c r="Z160" s="31"/>
      <c r="AA160" s="31"/>
      <c r="AB160" s="31"/>
    </row>
    <row r="161" s="6" customFormat="1" ht="54" spans="1:28">
      <c r="A161" s="26">
        <v>1</v>
      </c>
      <c r="B161" s="28" t="s">
        <v>525</v>
      </c>
      <c r="C161" s="26" t="s">
        <v>80</v>
      </c>
      <c r="D161" s="26" t="s">
        <v>526</v>
      </c>
      <c r="E161" s="29" t="s">
        <v>134</v>
      </c>
      <c r="F161" s="33" t="s">
        <v>527</v>
      </c>
      <c r="G161" s="29">
        <f>H161+I161+J161+K161</f>
        <v>2000</v>
      </c>
      <c r="H161" s="29"/>
      <c r="I161" s="29">
        <v>2000</v>
      </c>
      <c r="J161" s="29"/>
      <c r="K161" s="29"/>
      <c r="L161" s="29" t="s">
        <v>63</v>
      </c>
      <c r="M161" s="33" t="s">
        <v>528</v>
      </c>
      <c r="N161" s="33" t="s">
        <v>528</v>
      </c>
      <c r="O161" s="29">
        <v>115</v>
      </c>
      <c r="P161" s="29">
        <v>103</v>
      </c>
      <c r="Q161" s="29">
        <f>R161+S161</f>
        <v>1.86</v>
      </c>
      <c r="R161" s="29">
        <v>1.86</v>
      </c>
      <c r="S161" s="29"/>
      <c r="T161" s="29">
        <f>U161+V161</f>
        <v>7.79</v>
      </c>
      <c r="U161" s="29">
        <v>7.79</v>
      </c>
      <c r="V161" s="29"/>
      <c r="W161" s="29" t="s">
        <v>529</v>
      </c>
      <c r="X161" s="29" t="s">
        <v>530</v>
      </c>
      <c r="Y161" s="29" t="s">
        <v>531</v>
      </c>
      <c r="Z161" s="31" t="s">
        <v>532</v>
      </c>
      <c r="AA161" s="31" t="s">
        <v>51</v>
      </c>
      <c r="AB161" s="31"/>
    </row>
    <row r="162" s="6" customFormat="1" ht="25" customHeight="1" spans="1:28">
      <c r="A162" s="26"/>
      <c r="B162" s="27" t="s">
        <v>533</v>
      </c>
      <c r="C162" s="27"/>
      <c r="D162" s="27"/>
      <c r="E162" s="27"/>
      <c r="F162" s="33"/>
      <c r="G162" s="29"/>
      <c r="H162" s="29"/>
      <c r="I162" s="29"/>
      <c r="J162" s="29"/>
      <c r="K162" s="29"/>
      <c r="L162" s="29"/>
      <c r="M162" s="33"/>
      <c r="N162" s="33"/>
      <c r="O162" s="29"/>
      <c r="P162" s="29"/>
      <c r="Q162" s="29"/>
      <c r="R162" s="29"/>
      <c r="S162" s="29"/>
      <c r="T162" s="29"/>
      <c r="U162" s="29"/>
      <c r="V162" s="29"/>
      <c r="W162" s="29"/>
      <c r="X162" s="29"/>
      <c r="Y162" s="29"/>
      <c r="Z162" s="31"/>
      <c r="AA162" s="31"/>
      <c r="AB162" s="31"/>
    </row>
    <row r="163" s="6" customFormat="1" ht="25" customHeight="1" spans="1:28">
      <c r="A163" s="26"/>
      <c r="B163" s="28" t="s">
        <v>39</v>
      </c>
      <c r="C163" s="26"/>
      <c r="D163" s="26"/>
      <c r="E163" s="44"/>
      <c r="F163" s="33"/>
      <c r="G163" s="29"/>
      <c r="H163" s="29"/>
      <c r="I163" s="29"/>
      <c r="J163" s="29"/>
      <c r="K163" s="29"/>
      <c r="L163" s="29"/>
      <c r="M163" s="33"/>
      <c r="N163" s="33"/>
      <c r="O163" s="29"/>
      <c r="P163" s="29"/>
      <c r="Q163" s="29"/>
      <c r="R163" s="29"/>
      <c r="S163" s="29"/>
      <c r="T163" s="29"/>
      <c r="U163" s="29"/>
      <c r="V163" s="29"/>
      <c r="W163" s="29"/>
      <c r="X163" s="29"/>
      <c r="Y163" s="29"/>
      <c r="Z163" s="31"/>
      <c r="AA163" s="31"/>
      <c r="AB163" s="31"/>
    </row>
    <row r="164" s="6" customFormat="1" ht="39" customHeight="1" spans="1:28">
      <c r="A164" s="26"/>
      <c r="B164" s="27" t="s">
        <v>534</v>
      </c>
      <c r="C164" s="27"/>
      <c r="D164" s="27"/>
      <c r="E164" s="27"/>
      <c r="F164" s="33"/>
      <c r="G164" s="29">
        <f>G165+G168</f>
        <v>6004.1</v>
      </c>
      <c r="H164" s="29">
        <f>H165+H168</f>
        <v>3934.1</v>
      </c>
      <c r="I164" s="29">
        <f>I165+I168</f>
        <v>2070</v>
      </c>
      <c r="J164" s="29">
        <f>J165+J168</f>
        <v>0</v>
      </c>
      <c r="K164" s="29">
        <f>K165+K168</f>
        <v>0</v>
      </c>
      <c r="L164" s="29"/>
      <c r="M164" s="33"/>
      <c r="N164" s="33"/>
      <c r="O164" s="29"/>
      <c r="P164" s="29"/>
      <c r="Q164" s="29"/>
      <c r="R164" s="29"/>
      <c r="S164" s="29"/>
      <c r="T164" s="29"/>
      <c r="U164" s="29"/>
      <c r="V164" s="29"/>
      <c r="W164" s="29"/>
      <c r="X164" s="29"/>
      <c r="Y164" s="29"/>
      <c r="Z164" s="31"/>
      <c r="AA164" s="31"/>
      <c r="AB164" s="31"/>
    </row>
    <row r="165" s="6" customFormat="1" ht="39" customHeight="1" spans="1:28">
      <c r="A165" s="36"/>
      <c r="B165" s="67" t="s">
        <v>535</v>
      </c>
      <c r="C165" s="68"/>
      <c r="D165" s="68"/>
      <c r="E165" s="69"/>
      <c r="F165" s="41"/>
      <c r="G165" s="29">
        <f>SUM(G166:G167)</f>
        <v>740</v>
      </c>
      <c r="H165" s="29">
        <f>SUM(H166:H167)</f>
        <v>540</v>
      </c>
      <c r="I165" s="29">
        <f>SUM(I166:I167)</f>
        <v>200</v>
      </c>
      <c r="J165" s="29">
        <f>SUM(J166:J167)</f>
        <v>0</v>
      </c>
      <c r="K165" s="29">
        <f>SUM(K166:K167)</f>
        <v>0</v>
      </c>
      <c r="L165" s="29"/>
      <c r="M165" s="41"/>
      <c r="N165" s="41"/>
      <c r="O165" s="40"/>
      <c r="P165" s="40"/>
      <c r="Q165" s="40"/>
      <c r="R165" s="40"/>
      <c r="S165" s="40"/>
      <c r="T165" s="40"/>
      <c r="U165" s="40"/>
      <c r="V165" s="40"/>
      <c r="W165" s="40"/>
      <c r="X165" s="40"/>
      <c r="Y165" s="40"/>
      <c r="Z165" s="76"/>
      <c r="AA165" s="76"/>
      <c r="AB165" s="76"/>
    </row>
    <row r="166" s="6" customFormat="1" ht="67.5" spans="1:28">
      <c r="A166" s="26">
        <v>1</v>
      </c>
      <c r="B166" s="28" t="s">
        <v>536</v>
      </c>
      <c r="C166" s="26" t="s">
        <v>42</v>
      </c>
      <c r="D166" s="26" t="s">
        <v>43</v>
      </c>
      <c r="E166" s="29" t="s">
        <v>203</v>
      </c>
      <c r="F166" s="33" t="s">
        <v>537</v>
      </c>
      <c r="G166" s="29">
        <f>H166+I166+J166+K166</f>
        <v>140</v>
      </c>
      <c r="H166" s="29">
        <v>140</v>
      </c>
      <c r="I166" s="29"/>
      <c r="J166" s="29"/>
      <c r="K166" s="29"/>
      <c r="L166" s="29" t="s">
        <v>118</v>
      </c>
      <c r="M166" s="33" t="s">
        <v>538</v>
      </c>
      <c r="N166" s="33" t="s">
        <v>539</v>
      </c>
      <c r="O166" s="29">
        <v>1</v>
      </c>
      <c r="P166" s="29"/>
      <c r="Q166" s="29">
        <f>R166+S166</f>
        <v>0.0014</v>
      </c>
      <c r="R166" s="29">
        <v>0.0014</v>
      </c>
      <c r="S166" s="29"/>
      <c r="T166" s="29">
        <f>U166+V166</f>
        <v>0.0014</v>
      </c>
      <c r="U166" s="29">
        <v>0.0014</v>
      </c>
      <c r="V166" s="29"/>
      <c r="W166" s="29" t="s">
        <v>540</v>
      </c>
      <c r="X166" s="29" t="s">
        <v>541</v>
      </c>
      <c r="Y166" s="29" t="s">
        <v>203</v>
      </c>
      <c r="Z166" s="31" t="s">
        <v>205</v>
      </c>
      <c r="AA166" s="31" t="s">
        <v>177</v>
      </c>
      <c r="AB166" s="31"/>
    </row>
    <row r="167" s="6" customFormat="1" ht="108" spans="1:28">
      <c r="A167" s="26">
        <v>2</v>
      </c>
      <c r="B167" s="28" t="s">
        <v>542</v>
      </c>
      <c r="C167" s="26" t="s">
        <v>42</v>
      </c>
      <c r="D167" s="26" t="s">
        <v>43</v>
      </c>
      <c r="E167" s="29" t="s">
        <v>90</v>
      </c>
      <c r="F167" s="35" t="s">
        <v>543</v>
      </c>
      <c r="G167" s="29">
        <f>H167+I167+J167+K167</f>
        <v>600</v>
      </c>
      <c r="H167" s="29">
        <v>400</v>
      </c>
      <c r="I167" s="29">
        <v>200</v>
      </c>
      <c r="J167" s="29"/>
      <c r="K167" s="29"/>
      <c r="L167" s="29" t="s">
        <v>97</v>
      </c>
      <c r="M167" s="35" t="s">
        <v>544</v>
      </c>
      <c r="N167" s="35" t="s">
        <v>545</v>
      </c>
      <c r="O167" s="29"/>
      <c r="P167" s="29">
        <v>37</v>
      </c>
      <c r="Q167" s="29">
        <v>1.92</v>
      </c>
      <c r="R167" s="29">
        <v>0.29</v>
      </c>
      <c r="S167" s="29">
        <v>1.63</v>
      </c>
      <c r="T167" s="29">
        <v>8.11</v>
      </c>
      <c r="U167" s="29">
        <v>7.77</v>
      </c>
      <c r="V167" s="29"/>
      <c r="W167" s="29" t="s">
        <v>540</v>
      </c>
      <c r="X167" s="29" t="s">
        <v>541</v>
      </c>
      <c r="Y167" s="29" t="s">
        <v>540</v>
      </c>
      <c r="Z167" s="29" t="s">
        <v>541</v>
      </c>
      <c r="AA167" s="29" t="s">
        <v>546</v>
      </c>
      <c r="AB167" s="31" t="s">
        <v>100</v>
      </c>
    </row>
    <row r="168" s="6" customFormat="1" ht="39" customHeight="1" spans="1:28">
      <c r="A168" s="36"/>
      <c r="B168" s="67" t="s">
        <v>547</v>
      </c>
      <c r="C168" s="68"/>
      <c r="D168" s="68"/>
      <c r="E168" s="69"/>
      <c r="F168" s="41"/>
      <c r="G168" s="29">
        <f>SUM(G169:G177)</f>
        <v>5264.1</v>
      </c>
      <c r="H168" s="29">
        <f>SUM(H169:H177)</f>
        <v>3394.1</v>
      </c>
      <c r="I168" s="29">
        <f>SUM(I169:I177)</f>
        <v>1870</v>
      </c>
      <c r="J168" s="29">
        <f>SUM(J169:J177)</f>
        <v>0</v>
      </c>
      <c r="K168" s="29">
        <f>SUM(K169:K177)</f>
        <v>0</v>
      </c>
      <c r="L168" s="29"/>
      <c r="M168" s="41"/>
      <c r="N168" s="41"/>
      <c r="O168" s="40"/>
      <c r="P168" s="40"/>
      <c r="Q168" s="40"/>
      <c r="R168" s="40"/>
      <c r="S168" s="40"/>
      <c r="T168" s="40"/>
      <c r="U168" s="40"/>
      <c r="V168" s="40"/>
      <c r="W168" s="40"/>
      <c r="X168" s="40"/>
      <c r="Y168" s="40"/>
      <c r="Z168" s="76"/>
      <c r="AA168" s="76"/>
      <c r="AB168" s="76"/>
    </row>
    <row r="169" s="6" customFormat="1" ht="63" customHeight="1" spans="1:28">
      <c r="A169" s="36">
        <v>1</v>
      </c>
      <c r="B169" s="37" t="s">
        <v>548</v>
      </c>
      <c r="C169" s="36" t="s">
        <v>42</v>
      </c>
      <c r="D169" s="36" t="s">
        <v>549</v>
      </c>
      <c r="E169" s="36" t="s">
        <v>550</v>
      </c>
      <c r="F169" s="49" t="s">
        <v>551</v>
      </c>
      <c r="G169" s="29">
        <f t="shared" ref="G169:G177" si="31">H169+I169+J169+K169</f>
        <v>500</v>
      </c>
      <c r="H169" s="29"/>
      <c r="I169" s="29">
        <v>500</v>
      </c>
      <c r="J169" s="29"/>
      <c r="K169" s="29"/>
      <c r="L169" s="29" t="s">
        <v>63</v>
      </c>
      <c r="M169" s="49" t="s">
        <v>552</v>
      </c>
      <c r="N169" s="49" t="s">
        <v>552</v>
      </c>
      <c r="O169" s="36">
        <v>7</v>
      </c>
      <c r="P169" s="36">
        <v>6</v>
      </c>
      <c r="Q169" s="36">
        <v>0.55</v>
      </c>
      <c r="R169" s="36">
        <v>0.25</v>
      </c>
      <c r="S169" s="36">
        <v>0.3</v>
      </c>
      <c r="T169" s="36">
        <v>2.75</v>
      </c>
      <c r="U169" s="36">
        <v>1.13</v>
      </c>
      <c r="V169" s="36">
        <v>1.62</v>
      </c>
      <c r="W169" s="36" t="s">
        <v>519</v>
      </c>
      <c r="X169" s="36" t="s">
        <v>520</v>
      </c>
      <c r="Y169" s="36" t="s">
        <v>553</v>
      </c>
      <c r="Z169" s="36" t="s">
        <v>554</v>
      </c>
      <c r="AA169" s="36" t="s">
        <v>555</v>
      </c>
      <c r="AB169" s="36"/>
    </row>
    <row r="170" s="6" customFormat="1" ht="65" customHeight="1" spans="1:28">
      <c r="A170" s="70"/>
      <c r="B170" s="71"/>
      <c r="C170" s="70"/>
      <c r="D170" s="70"/>
      <c r="E170" s="70"/>
      <c r="F170" s="72"/>
      <c r="G170" s="29">
        <f t="shared" si="31"/>
        <v>900</v>
      </c>
      <c r="H170" s="29">
        <v>900</v>
      </c>
      <c r="I170" s="29"/>
      <c r="J170" s="29"/>
      <c r="K170" s="29"/>
      <c r="L170" s="29" t="s">
        <v>556</v>
      </c>
      <c r="M170" s="72"/>
      <c r="N170" s="72"/>
      <c r="O170" s="70"/>
      <c r="P170" s="70"/>
      <c r="Q170" s="70"/>
      <c r="R170" s="70"/>
      <c r="S170" s="70"/>
      <c r="T170" s="70"/>
      <c r="U170" s="70"/>
      <c r="V170" s="70"/>
      <c r="W170" s="70"/>
      <c r="X170" s="70"/>
      <c r="Y170" s="70"/>
      <c r="Z170" s="70"/>
      <c r="AA170" s="70"/>
      <c r="AB170" s="70"/>
    </row>
    <row r="171" s="6" customFormat="1" ht="108" spans="1:28">
      <c r="A171" s="36">
        <v>2</v>
      </c>
      <c r="B171" s="37" t="s">
        <v>557</v>
      </c>
      <c r="C171" s="36" t="s">
        <v>42</v>
      </c>
      <c r="D171" s="36" t="s">
        <v>558</v>
      </c>
      <c r="E171" s="36" t="s">
        <v>559</v>
      </c>
      <c r="F171" s="41" t="s">
        <v>560</v>
      </c>
      <c r="G171" s="29">
        <f t="shared" si="31"/>
        <v>883.3</v>
      </c>
      <c r="H171" s="29">
        <v>513.3</v>
      </c>
      <c r="I171" s="29">
        <v>370</v>
      </c>
      <c r="J171" s="29"/>
      <c r="K171" s="29"/>
      <c r="L171" s="29" t="s">
        <v>56</v>
      </c>
      <c r="M171" s="41" t="s">
        <v>561</v>
      </c>
      <c r="N171" s="41" t="s">
        <v>562</v>
      </c>
      <c r="O171" s="40">
        <v>3</v>
      </c>
      <c r="P171" s="40"/>
      <c r="Q171" s="40">
        <f>R171+S171</f>
        <v>0.0901</v>
      </c>
      <c r="R171" s="40">
        <v>0.054</v>
      </c>
      <c r="S171" s="40">
        <v>0.0361</v>
      </c>
      <c r="T171" s="40">
        <f>U171+V171</f>
        <v>0.3723</v>
      </c>
      <c r="U171" s="40">
        <v>0.2406</v>
      </c>
      <c r="V171" s="40">
        <v>0.1317</v>
      </c>
      <c r="W171" s="40" t="s">
        <v>540</v>
      </c>
      <c r="X171" s="40" t="s">
        <v>541</v>
      </c>
      <c r="Y171" s="40" t="s">
        <v>540</v>
      </c>
      <c r="Z171" s="40" t="s">
        <v>541</v>
      </c>
      <c r="AA171" s="31" t="s">
        <v>167</v>
      </c>
      <c r="AB171" s="31"/>
    </row>
    <row r="172" s="6" customFormat="1" ht="53" customHeight="1" spans="1:28">
      <c r="A172" s="38"/>
      <c r="B172" s="39"/>
      <c r="C172" s="38"/>
      <c r="D172" s="38"/>
      <c r="E172" s="38"/>
      <c r="F172" s="43"/>
      <c r="G172" s="29">
        <f t="shared" si="31"/>
        <v>204.8</v>
      </c>
      <c r="H172" s="29">
        <v>204.8</v>
      </c>
      <c r="I172" s="29"/>
      <c r="J172" s="29"/>
      <c r="K172" s="29"/>
      <c r="L172" s="38" t="s">
        <v>107</v>
      </c>
      <c r="M172" s="43"/>
      <c r="N172" s="43"/>
      <c r="O172" s="42"/>
      <c r="P172" s="42"/>
      <c r="Q172" s="42"/>
      <c r="R172" s="42"/>
      <c r="S172" s="42"/>
      <c r="T172" s="42"/>
      <c r="U172" s="42"/>
      <c r="V172" s="42"/>
      <c r="W172" s="42"/>
      <c r="X172" s="42"/>
      <c r="Y172" s="42"/>
      <c r="Z172" s="42"/>
      <c r="AA172" s="31" t="s">
        <v>385</v>
      </c>
      <c r="AB172" s="31"/>
    </row>
    <row r="173" s="6" customFormat="1" ht="54" spans="1:28">
      <c r="A173" s="70">
        <v>3</v>
      </c>
      <c r="B173" s="71" t="s">
        <v>563</v>
      </c>
      <c r="C173" s="70" t="s">
        <v>42</v>
      </c>
      <c r="D173" s="70" t="s">
        <v>430</v>
      </c>
      <c r="E173" s="70" t="s">
        <v>173</v>
      </c>
      <c r="F173" s="72" t="s">
        <v>564</v>
      </c>
      <c r="G173" s="29">
        <f t="shared" si="31"/>
        <v>1000</v>
      </c>
      <c r="H173" s="29">
        <v>1000</v>
      </c>
      <c r="I173" s="29"/>
      <c r="J173" s="29"/>
      <c r="K173" s="29"/>
      <c r="L173" s="29" t="s">
        <v>118</v>
      </c>
      <c r="M173" s="72" t="s">
        <v>561</v>
      </c>
      <c r="N173" s="72" t="s">
        <v>562</v>
      </c>
      <c r="O173" s="70">
        <v>1</v>
      </c>
      <c r="P173" s="70"/>
      <c r="Q173" s="70">
        <v>0.0256</v>
      </c>
      <c r="R173" s="70">
        <v>0.0152</v>
      </c>
      <c r="S173" s="70">
        <v>0.0104</v>
      </c>
      <c r="T173" s="70">
        <v>0.1326</v>
      </c>
      <c r="U173" s="70">
        <v>0.0832</v>
      </c>
      <c r="V173" s="70">
        <v>0.0494</v>
      </c>
      <c r="W173" s="70" t="s">
        <v>331</v>
      </c>
      <c r="X173" s="70" t="s">
        <v>332</v>
      </c>
      <c r="Y173" s="70" t="s">
        <v>331</v>
      </c>
      <c r="Z173" s="70" t="s">
        <v>332</v>
      </c>
      <c r="AA173" s="70" t="s">
        <v>565</v>
      </c>
      <c r="AB173" s="31"/>
    </row>
    <row r="174" s="6" customFormat="1" ht="54" spans="1:28">
      <c r="A174" s="38"/>
      <c r="B174" s="39"/>
      <c r="C174" s="38"/>
      <c r="D174" s="38"/>
      <c r="E174" s="38"/>
      <c r="F174" s="51"/>
      <c r="G174" s="29">
        <f t="shared" si="31"/>
        <v>1000</v>
      </c>
      <c r="H174" s="29"/>
      <c r="I174" s="29">
        <v>1000</v>
      </c>
      <c r="J174" s="29"/>
      <c r="K174" s="29"/>
      <c r="L174" s="29" t="s">
        <v>63</v>
      </c>
      <c r="M174" s="51"/>
      <c r="N174" s="51"/>
      <c r="O174" s="38"/>
      <c r="P174" s="38"/>
      <c r="Q174" s="38"/>
      <c r="R174" s="38"/>
      <c r="S174" s="38"/>
      <c r="T174" s="38"/>
      <c r="U174" s="38"/>
      <c r="V174" s="38"/>
      <c r="W174" s="38"/>
      <c r="X174" s="38"/>
      <c r="Y174" s="38"/>
      <c r="Z174" s="38"/>
      <c r="AA174" s="38"/>
      <c r="AB174" s="31"/>
    </row>
    <row r="175" s="6" customFormat="1" ht="130" customHeight="1" spans="1:28">
      <c r="A175" s="38">
        <v>4</v>
      </c>
      <c r="B175" s="28" t="s">
        <v>566</v>
      </c>
      <c r="C175" s="73" t="s">
        <v>567</v>
      </c>
      <c r="D175" s="73" t="s">
        <v>568</v>
      </c>
      <c r="E175" s="29" t="s">
        <v>569</v>
      </c>
      <c r="F175" s="35" t="s">
        <v>570</v>
      </c>
      <c r="G175" s="29">
        <f t="shared" si="31"/>
        <v>116</v>
      </c>
      <c r="H175" s="29">
        <v>116</v>
      </c>
      <c r="I175" s="29"/>
      <c r="J175" s="29"/>
      <c r="K175" s="29"/>
      <c r="L175" s="29" t="s">
        <v>118</v>
      </c>
      <c r="M175" s="64" t="s">
        <v>571</v>
      </c>
      <c r="N175" s="75" t="s">
        <v>562</v>
      </c>
      <c r="O175" s="42"/>
      <c r="P175" s="42">
        <v>1</v>
      </c>
      <c r="Q175" s="42">
        <v>0.0396</v>
      </c>
      <c r="R175" s="42">
        <v>0.0038</v>
      </c>
      <c r="S175" s="42">
        <v>0.0358</v>
      </c>
      <c r="T175" s="42">
        <v>0.2187</v>
      </c>
      <c r="U175" s="42">
        <v>0.0236</v>
      </c>
      <c r="V175" s="42">
        <v>0.1951</v>
      </c>
      <c r="W175" s="29" t="s">
        <v>331</v>
      </c>
      <c r="X175" s="29" t="s">
        <v>332</v>
      </c>
      <c r="Y175" s="29" t="s">
        <v>331</v>
      </c>
      <c r="Z175" s="29" t="s">
        <v>332</v>
      </c>
      <c r="AA175" s="31" t="s">
        <v>572</v>
      </c>
      <c r="AB175" s="31"/>
    </row>
    <row r="176" s="6" customFormat="1" ht="125" customHeight="1" spans="1:28">
      <c r="A176" s="38">
        <v>5</v>
      </c>
      <c r="B176" s="28" t="s">
        <v>573</v>
      </c>
      <c r="C176" s="73" t="s">
        <v>567</v>
      </c>
      <c r="D176" s="73" t="s">
        <v>568</v>
      </c>
      <c r="E176" s="29" t="s">
        <v>387</v>
      </c>
      <c r="F176" s="35" t="s">
        <v>574</v>
      </c>
      <c r="G176" s="29">
        <f t="shared" si="31"/>
        <v>330</v>
      </c>
      <c r="H176" s="29">
        <v>330</v>
      </c>
      <c r="I176" s="29"/>
      <c r="J176" s="29"/>
      <c r="K176" s="29"/>
      <c r="L176" s="29" t="s">
        <v>118</v>
      </c>
      <c r="M176" s="64" t="s">
        <v>575</v>
      </c>
      <c r="N176" s="75" t="s">
        <v>562</v>
      </c>
      <c r="O176" s="42"/>
      <c r="P176" s="42">
        <v>1</v>
      </c>
      <c r="Q176" s="42">
        <v>0.0145</v>
      </c>
      <c r="R176" s="42">
        <v>0.0026</v>
      </c>
      <c r="S176" s="42">
        <v>0.0119</v>
      </c>
      <c r="T176" s="42">
        <v>0.0857</v>
      </c>
      <c r="U176" s="42">
        <v>0.0133</v>
      </c>
      <c r="V176" s="42">
        <v>0.0724</v>
      </c>
      <c r="W176" s="29" t="s">
        <v>331</v>
      </c>
      <c r="X176" s="29" t="s">
        <v>332</v>
      </c>
      <c r="Y176" s="29" t="s">
        <v>331</v>
      </c>
      <c r="Z176" s="29" t="s">
        <v>332</v>
      </c>
      <c r="AA176" s="31" t="s">
        <v>576</v>
      </c>
      <c r="AB176" s="31"/>
    </row>
    <row r="177" s="6" customFormat="1" ht="67" customHeight="1" spans="1:28">
      <c r="A177" s="26">
        <v>6</v>
      </c>
      <c r="B177" s="28" t="s">
        <v>577</v>
      </c>
      <c r="C177" s="29" t="s">
        <v>42</v>
      </c>
      <c r="D177" s="26" t="s">
        <v>578</v>
      </c>
      <c r="E177" s="29" t="s">
        <v>579</v>
      </c>
      <c r="F177" s="33" t="s">
        <v>580</v>
      </c>
      <c r="G177" s="29">
        <f t="shared" si="31"/>
        <v>330</v>
      </c>
      <c r="H177" s="29">
        <v>330</v>
      </c>
      <c r="I177" s="29"/>
      <c r="J177" s="29"/>
      <c r="K177" s="29"/>
      <c r="L177" s="38" t="s">
        <v>107</v>
      </c>
      <c r="M177" s="33" t="s">
        <v>581</v>
      </c>
      <c r="N177" s="33" t="s">
        <v>582</v>
      </c>
      <c r="O177" s="29">
        <v>2</v>
      </c>
      <c r="P177" s="29"/>
      <c r="Q177" s="29"/>
      <c r="R177" s="29">
        <v>0.04</v>
      </c>
      <c r="S177" s="29">
        <v>0.07</v>
      </c>
      <c r="T177" s="29"/>
      <c r="U177" s="29">
        <v>0.08</v>
      </c>
      <c r="V177" s="29">
        <v>0.17</v>
      </c>
      <c r="W177" s="29" t="s">
        <v>376</v>
      </c>
      <c r="X177" s="29" t="s">
        <v>377</v>
      </c>
      <c r="Y177" s="29" t="s">
        <v>376</v>
      </c>
      <c r="Z177" s="29" t="s">
        <v>377</v>
      </c>
      <c r="AA177" s="31" t="s">
        <v>583</v>
      </c>
      <c r="AB177" s="31"/>
    </row>
    <row r="178" s="6" customFormat="1" ht="26" customHeight="1" spans="1:28">
      <c r="A178" s="26"/>
      <c r="B178" s="27" t="s">
        <v>584</v>
      </c>
      <c r="C178" s="27"/>
      <c r="D178" s="27"/>
      <c r="E178" s="27"/>
      <c r="F178" s="33"/>
      <c r="G178" s="29"/>
      <c r="H178" s="29"/>
      <c r="I178" s="29"/>
      <c r="J178" s="29"/>
      <c r="K178" s="29"/>
      <c r="L178" s="29"/>
      <c r="M178" s="33"/>
      <c r="N178" s="33"/>
      <c r="O178" s="29"/>
      <c r="P178" s="29"/>
      <c r="Q178" s="29"/>
      <c r="R178" s="29"/>
      <c r="S178" s="29"/>
      <c r="T178" s="29"/>
      <c r="U178" s="29"/>
      <c r="V178" s="29"/>
      <c r="W178" s="29"/>
      <c r="X178" s="29"/>
      <c r="Y178" s="29"/>
      <c r="Z178" s="31"/>
      <c r="AA178" s="31"/>
      <c r="AB178" s="31"/>
    </row>
    <row r="179" s="6" customFormat="1" ht="26" customHeight="1" spans="1:28">
      <c r="A179" s="26"/>
      <c r="B179" s="28" t="s">
        <v>39</v>
      </c>
      <c r="C179" s="27"/>
      <c r="D179" s="27"/>
      <c r="E179" s="27"/>
      <c r="F179" s="33"/>
      <c r="G179" s="29"/>
      <c r="H179" s="29"/>
      <c r="I179" s="29"/>
      <c r="J179" s="29"/>
      <c r="K179" s="29"/>
      <c r="L179" s="29"/>
      <c r="M179" s="33"/>
      <c r="N179" s="33"/>
      <c r="O179" s="29"/>
      <c r="P179" s="29"/>
      <c r="Q179" s="29"/>
      <c r="R179" s="29"/>
      <c r="S179" s="29"/>
      <c r="T179" s="29"/>
      <c r="U179" s="29"/>
      <c r="V179" s="29"/>
      <c r="W179" s="29"/>
      <c r="X179" s="29"/>
      <c r="Y179" s="29"/>
      <c r="Z179" s="31"/>
      <c r="AA179" s="31"/>
      <c r="AB179" s="31"/>
    </row>
    <row r="180" s="5" customFormat="1" ht="39" customHeight="1" spans="1:28">
      <c r="A180" s="23" t="s">
        <v>585</v>
      </c>
      <c r="B180" s="24" t="s">
        <v>586</v>
      </c>
      <c r="C180" s="24"/>
      <c r="D180" s="24"/>
      <c r="E180" s="24"/>
      <c r="F180" s="74"/>
      <c r="G180" s="25">
        <f>G181+G189+G191+G193+G197+G204+G206+G208+G246+G248+G250+G252+G254+G257+G259+G261</f>
        <v>30646.1795</v>
      </c>
      <c r="H180" s="25">
        <f>H181+H189+H191+H193+H197+H204+H206+H208+H246+H248+H250+H252+H254+H257+H261</f>
        <v>21474.85</v>
      </c>
      <c r="I180" s="25">
        <f>I181+I189+I191+I193+I197+I204+I206+I208+I246+I248+I250+I252+I254+I257+I261</f>
        <v>9171.3295</v>
      </c>
      <c r="J180" s="25">
        <f>J181+J189+J191+J193+J197+J204+J206+J208+J246+J248+J250+J252+J254+J257+J261</f>
        <v>0</v>
      </c>
      <c r="K180" s="25">
        <f>K181+K189+K191+K193+K197+K204+K206+K208+K246+K248+K250+K252+K254+K257+K261</f>
        <v>0</v>
      </c>
      <c r="L180" s="23"/>
      <c r="M180" s="74"/>
      <c r="N180" s="74"/>
      <c r="O180" s="23"/>
      <c r="P180" s="23"/>
      <c r="Q180" s="23"/>
      <c r="R180" s="23"/>
      <c r="S180" s="23"/>
      <c r="T180" s="23"/>
      <c r="U180" s="23"/>
      <c r="V180" s="23"/>
      <c r="W180" s="21"/>
      <c r="X180" s="21"/>
      <c r="Y180" s="23"/>
      <c r="Z180" s="23"/>
      <c r="AA180" s="21"/>
      <c r="AB180" s="21"/>
    </row>
    <row r="181" s="6" customFormat="1" ht="39" customHeight="1" spans="1:28">
      <c r="A181" s="26"/>
      <c r="B181" s="27" t="s">
        <v>587</v>
      </c>
      <c r="C181" s="27"/>
      <c r="D181" s="27"/>
      <c r="E181" s="27"/>
      <c r="F181" s="33"/>
      <c r="G181" s="29">
        <f>SUM(G182:G188)</f>
        <v>1543</v>
      </c>
      <c r="H181" s="29">
        <f>SUM(H182:H188)</f>
        <v>1017</v>
      </c>
      <c r="I181" s="29">
        <f>SUM(I182:I188)</f>
        <v>526</v>
      </c>
      <c r="J181" s="29">
        <f>SUM(J182:J188)</f>
        <v>0</v>
      </c>
      <c r="K181" s="29">
        <f>SUM(K182:K188)</f>
        <v>0</v>
      </c>
      <c r="L181" s="29"/>
      <c r="M181" s="33"/>
      <c r="N181" s="33"/>
      <c r="O181" s="29"/>
      <c r="P181" s="29"/>
      <c r="Q181" s="29"/>
      <c r="R181" s="29"/>
      <c r="S181" s="29"/>
      <c r="T181" s="29"/>
      <c r="U181" s="29"/>
      <c r="V181" s="29"/>
      <c r="W181" s="29"/>
      <c r="X181" s="29"/>
      <c r="Y181" s="29"/>
      <c r="Z181" s="31"/>
      <c r="AA181" s="31"/>
      <c r="AB181" s="31"/>
    </row>
    <row r="182" s="6" customFormat="1" ht="108" spans="1:28">
      <c r="A182" s="26">
        <v>1</v>
      </c>
      <c r="B182" s="28" t="s">
        <v>588</v>
      </c>
      <c r="C182" s="26" t="s">
        <v>42</v>
      </c>
      <c r="D182" s="26" t="s">
        <v>589</v>
      </c>
      <c r="E182" s="29" t="s">
        <v>590</v>
      </c>
      <c r="F182" s="33" t="s">
        <v>591</v>
      </c>
      <c r="G182" s="29">
        <f t="shared" ref="G182:G188" si="32">H182+I182+J182+K182</f>
        <v>642</v>
      </c>
      <c r="H182" s="29">
        <v>506</v>
      </c>
      <c r="I182" s="29">
        <v>136</v>
      </c>
      <c r="J182" s="29"/>
      <c r="K182" s="29"/>
      <c r="L182" s="29" t="s">
        <v>56</v>
      </c>
      <c r="M182" s="33" t="s">
        <v>592</v>
      </c>
      <c r="N182" s="33" t="s">
        <v>593</v>
      </c>
      <c r="O182" s="29">
        <v>1</v>
      </c>
      <c r="P182" s="29"/>
      <c r="Q182" s="29">
        <f>R182+S182</f>
        <v>0.03</v>
      </c>
      <c r="R182" s="29">
        <v>0.016</v>
      </c>
      <c r="S182" s="29">
        <v>0.014</v>
      </c>
      <c r="T182" s="29">
        <f>U182+V182</f>
        <v>0.131</v>
      </c>
      <c r="U182" s="29">
        <v>0.073</v>
      </c>
      <c r="V182" s="29">
        <v>0.058</v>
      </c>
      <c r="W182" s="29" t="s">
        <v>519</v>
      </c>
      <c r="X182" s="29" t="s">
        <v>520</v>
      </c>
      <c r="Y182" s="29" t="s">
        <v>519</v>
      </c>
      <c r="Z182" s="29" t="s">
        <v>520</v>
      </c>
      <c r="AA182" s="31" t="s">
        <v>594</v>
      </c>
      <c r="AB182" s="31" t="s">
        <v>595</v>
      </c>
    </row>
    <row r="183" s="6" customFormat="1" ht="108" spans="1:28">
      <c r="A183" s="26">
        <v>2</v>
      </c>
      <c r="B183" s="28" t="s">
        <v>596</v>
      </c>
      <c r="C183" s="26" t="s">
        <v>42</v>
      </c>
      <c r="D183" s="26" t="s">
        <v>589</v>
      </c>
      <c r="E183" s="29" t="s">
        <v>597</v>
      </c>
      <c r="F183" s="33" t="s">
        <v>598</v>
      </c>
      <c r="G183" s="29">
        <f t="shared" si="32"/>
        <v>600</v>
      </c>
      <c r="H183" s="29">
        <v>480</v>
      </c>
      <c r="I183" s="29">
        <v>120</v>
      </c>
      <c r="J183" s="29"/>
      <c r="K183" s="29"/>
      <c r="L183" s="29" t="s">
        <v>56</v>
      </c>
      <c r="M183" s="33" t="s">
        <v>599</v>
      </c>
      <c r="N183" s="33" t="s">
        <v>593</v>
      </c>
      <c r="O183" s="29"/>
      <c r="P183" s="29">
        <v>2</v>
      </c>
      <c r="Q183" s="29">
        <f>R183+S183</f>
        <v>0.142</v>
      </c>
      <c r="R183" s="29">
        <v>0.023</v>
      </c>
      <c r="S183" s="29">
        <v>0.119</v>
      </c>
      <c r="T183" s="29">
        <f>U183+V183</f>
        <v>0.535</v>
      </c>
      <c r="U183" s="29">
        <v>0.105</v>
      </c>
      <c r="V183" s="29">
        <v>0.43</v>
      </c>
      <c r="W183" s="29" t="s">
        <v>519</v>
      </c>
      <c r="X183" s="29" t="s">
        <v>520</v>
      </c>
      <c r="Y183" s="29" t="s">
        <v>331</v>
      </c>
      <c r="Z183" s="29" t="s">
        <v>332</v>
      </c>
      <c r="AA183" s="31" t="s">
        <v>594</v>
      </c>
      <c r="AB183" s="31" t="s">
        <v>600</v>
      </c>
    </row>
    <row r="184" s="6" customFormat="1" ht="54" spans="1:28">
      <c r="A184" s="36">
        <v>3</v>
      </c>
      <c r="B184" s="37" t="s">
        <v>601</v>
      </c>
      <c r="C184" s="36" t="s">
        <v>42</v>
      </c>
      <c r="D184" s="36" t="s">
        <v>602</v>
      </c>
      <c r="E184" s="36" t="s">
        <v>603</v>
      </c>
      <c r="F184" s="49" t="s">
        <v>604</v>
      </c>
      <c r="G184" s="29">
        <f t="shared" si="32"/>
        <v>31</v>
      </c>
      <c r="H184" s="29">
        <v>31</v>
      </c>
      <c r="I184" s="29"/>
      <c r="J184" s="29"/>
      <c r="K184" s="29"/>
      <c r="L184" s="29" t="s">
        <v>605</v>
      </c>
      <c r="M184" s="49" t="s">
        <v>606</v>
      </c>
      <c r="N184" s="49" t="s">
        <v>606</v>
      </c>
      <c r="O184" s="36"/>
      <c r="P184" s="36">
        <v>2</v>
      </c>
      <c r="Q184" s="36">
        <f>R184+S184</f>
        <v>0.08</v>
      </c>
      <c r="R184" s="36">
        <v>0.04</v>
      </c>
      <c r="S184" s="36">
        <v>0.04</v>
      </c>
      <c r="T184" s="36">
        <f>U184+V184</f>
        <v>0.38</v>
      </c>
      <c r="U184" s="36">
        <v>0.22</v>
      </c>
      <c r="V184" s="36">
        <v>0.16</v>
      </c>
      <c r="W184" s="36" t="s">
        <v>331</v>
      </c>
      <c r="X184" s="36" t="s">
        <v>332</v>
      </c>
      <c r="Y184" s="36" t="s">
        <v>180</v>
      </c>
      <c r="Z184" s="36" t="s">
        <v>182</v>
      </c>
      <c r="AA184" s="36" t="s">
        <v>607</v>
      </c>
      <c r="AB184" s="36" t="s">
        <v>608</v>
      </c>
    </row>
    <row r="185" s="6" customFormat="1" ht="54" spans="1:28">
      <c r="A185" s="70"/>
      <c r="B185" s="71"/>
      <c r="C185" s="70"/>
      <c r="D185" s="70"/>
      <c r="E185" s="70"/>
      <c r="F185" s="72"/>
      <c r="G185" s="29">
        <f t="shared" si="32"/>
        <v>120</v>
      </c>
      <c r="H185" s="29"/>
      <c r="I185" s="29">
        <v>120</v>
      </c>
      <c r="J185" s="29"/>
      <c r="K185" s="29"/>
      <c r="L185" s="31" t="s">
        <v>609</v>
      </c>
      <c r="M185" s="72"/>
      <c r="N185" s="72"/>
      <c r="O185" s="70"/>
      <c r="P185" s="70"/>
      <c r="Q185" s="70"/>
      <c r="R185" s="70"/>
      <c r="S185" s="70"/>
      <c r="T185" s="70"/>
      <c r="U185" s="70"/>
      <c r="V185" s="70"/>
      <c r="W185" s="70"/>
      <c r="X185" s="70"/>
      <c r="Y185" s="70"/>
      <c r="Z185" s="70"/>
      <c r="AA185" s="70"/>
      <c r="AB185" s="70"/>
    </row>
    <row r="186" s="6" customFormat="1" ht="54" spans="1:28">
      <c r="A186" s="70"/>
      <c r="B186" s="71"/>
      <c r="C186" s="70"/>
      <c r="D186" s="70"/>
      <c r="E186" s="70"/>
      <c r="F186" s="72"/>
      <c r="G186" s="29">
        <f t="shared" si="32"/>
        <v>50</v>
      </c>
      <c r="H186" s="29"/>
      <c r="I186" s="29">
        <v>50</v>
      </c>
      <c r="J186" s="29"/>
      <c r="K186" s="29"/>
      <c r="L186" s="31" t="s">
        <v>610</v>
      </c>
      <c r="M186" s="72"/>
      <c r="N186" s="72"/>
      <c r="O186" s="70"/>
      <c r="P186" s="70"/>
      <c r="Q186" s="70"/>
      <c r="R186" s="70"/>
      <c r="S186" s="70"/>
      <c r="T186" s="70"/>
      <c r="U186" s="70"/>
      <c r="V186" s="70"/>
      <c r="W186" s="70"/>
      <c r="X186" s="70"/>
      <c r="Y186" s="70"/>
      <c r="Z186" s="70"/>
      <c r="AA186" s="70"/>
      <c r="AB186" s="70"/>
    </row>
    <row r="187" s="8" customFormat="1" ht="54" spans="1:28">
      <c r="A187" s="36">
        <v>4</v>
      </c>
      <c r="B187" s="37" t="s">
        <v>611</v>
      </c>
      <c r="C187" s="36" t="s">
        <v>42</v>
      </c>
      <c r="D187" s="36" t="s">
        <v>313</v>
      </c>
      <c r="E187" s="36" t="s">
        <v>612</v>
      </c>
      <c r="F187" s="49" t="s">
        <v>613</v>
      </c>
      <c r="G187" s="29">
        <f t="shared" si="32"/>
        <v>80</v>
      </c>
      <c r="H187" s="29"/>
      <c r="I187" s="29">
        <v>80</v>
      </c>
      <c r="J187" s="29"/>
      <c r="K187" s="29"/>
      <c r="L187" s="65" t="s">
        <v>609</v>
      </c>
      <c r="M187" s="49" t="s">
        <v>614</v>
      </c>
      <c r="N187" s="49" t="s">
        <v>614</v>
      </c>
      <c r="O187" s="36"/>
      <c r="P187" s="36">
        <v>1</v>
      </c>
      <c r="Q187" s="36">
        <f>R187+S187</f>
        <v>0.0343</v>
      </c>
      <c r="R187" s="36">
        <v>0.006</v>
      </c>
      <c r="S187" s="36">
        <v>0.0283</v>
      </c>
      <c r="T187" s="36">
        <f>U187+V187</f>
        <v>0.2</v>
      </c>
      <c r="U187" s="36">
        <v>0.025</v>
      </c>
      <c r="V187" s="36">
        <v>0.175</v>
      </c>
      <c r="W187" s="36" t="s">
        <v>331</v>
      </c>
      <c r="X187" s="36" t="s">
        <v>332</v>
      </c>
      <c r="Y187" s="36" t="s">
        <v>180</v>
      </c>
      <c r="Z187" s="36" t="s">
        <v>182</v>
      </c>
      <c r="AA187" s="36" t="s">
        <v>615</v>
      </c>
      <c r="AB187" s="31" t="s">
        <v>616</v>
      </c>
    </row>
    <row r="188" s="8" customFormat="1" ht="54" spans="1:28">
      <c r="A188" s="38"/>
      <c r="B188" s="39"/>
      <c r="C188" s="38"/>
      <c r="D188" s="38"/>
      <c r="E188" s="38"/>
      <c r="F188" s="51"/>
      <c r="G188" s="29">
        <f t="shared" si="32"/>
        <v>20</v>
      </c>
      <c r="H188" s="29"/>
      <c r="I188" s="29">
        <v>20</v>
      </c>
      <c r="J188" s="29"/>
      <c r="K188" s="29"/>
      <c r="L188" s="29" t="s">
        <v>617</v>
      </c>
      <c r="M188" s="51"/>
      <c r="N188" s="51"/>
      <c r="O188" s="38"/>
      <c r="P188" s="38"/>
      <c r="Q188" s="38"/>
      <c r="R188" s="38"/>
      <c r="S188" s="38"/>
      <c r="T188" s="38"/>
      <c r="U188" s="38"/>
      <c r="V188" s="38"/>
      <c r="W188" s="38"/>
      <c r="X188" s="38"/>
      <c r="Y188" s="38"/>
      <c r="Z188" s="38"/>
      <c r="AA188" s="38"/>
      <c r="AB188" s="31" t="s">
        <v>618</v>
      </c>
    </row>
    <row r="189" s="6" customFormat="1" ht="25" customHeight="1" spans="1:28">
      <c r="A189" s="26"/>
      <c r="B189" s="27" t="s">
        <v>619</v>
      </c>
      <c r="C189" s="27"/>
      <c r="D189" s="27"/>
      <c r="E189" s="27"/>
      <c r="F189" s="33"/>
      <c r="G189" s="29"/>
      <c r="H189" s="29"/>
      <c r="I189" s="29"/>
      <c r="J189" s="29"/>
      <c r="K189" s="29"/>
      <c r="L189" s="29"/>
      <c r="M189" s="33"/>
      <c r="N189" s="33"/>
      <c r="O189" s="29"/>
      <c r="P189" s="29"/>
      <c r="Q189" s="29"/>
      <c r="R189" s="29"/>
      <c r="S189" s="29"/>
      <c r="T189" s="29"/>
      <c r="U189" s="29"/>
      <c r="V189" s="29"/>
      <c r="W189" s="29"/>
      <c r="X189" s="29"/>
      <c r="Y189" s="29"/>
      <c r="Z189" s="31"/>
      <c r="AA189" s="31"/>
      <c r="AB189" s="31"/>
    </row>
    <row r="190" s="6" customFormat="1" ht="25" customHeight="1" spans="1:28">
      <c r="A190" s="26"/>
      <c r="B190" s="28" t="s">
        <v>39</v>
      </c>
      <c r="C190" s="26"/>
      <c r="D190" s="26"/>
      <c r="E190" s="44"/>
      <c r="F190" s="33"/>
      <c r="G190" s="29"/>
      <c r="H190" s="29"/>
      <c r="I190" s="29"/>
      <c r="J190" s="29"/>
      <c r="K190" s="29"/>
      <c r="L190" s="29"/>
      <c r="M190" s="33"/>
      <c r="N190" s="33"/>
      <c r="O190" s="29"/>
      <c r="P190" s="29"/>
      <c r="Q190" s="29"/>
      <c r="R190" s="29"/>
      <c r="S190" s="29"/>
      <c r="T190" s="29"/>
      <c r="U190" s="29"/>
      <c r="V190" s="29"/>
      <c r="W190" s="29"/>
      <c r="X190" s="29"/>
      <c r="Y190" s="29"/>
      <c r="Z190" s="31"/>
      <c r="AA190" s="31"/>
      <c r="AB190" s="31"/>
    </row>
    <row r="191" s="6" customFormat="1" ht="25" customHeight="1" spans="1:28">
      <c r="A191" s="26"/>
      <c r="B191" s="27" t="s">
        <v>620</v>
      </c>
      <c r="C191" s="27"/>
      <c r="D191" s="27"/>
      <c r="E191" s="27"/>
      <c r="F191" s="33"/>
      <c r="G191" s="29"/>
      <c r="H191" s="29"/>
      <c r="I191" s="29"/>
      <c r="J191" s="29"/>
      <c r="K191" s="29"/>
      <c r="L191" s="29"/>
      <c r="M191" s="33"/>
      <c r="N191" s="33"/>
      <c r="O191" s="29"/>
      <c r="P191" s="29"/>
      <c r="Q191" s="29"/>
      <c r="R191" s="29"/>
      <c r="S191" s="29"/>
      <c r="T191" s="29"/>
      <c r="U191" s="29"/>
      <c r="V191" s="29"/>
      <c r="W191" s="29"/>
      <c r="X191" s="29"/>
      <c r="Y191" s="29"/>
      <c r="Z191" s="31"/>
      <c r="AA191" s="31"/>
      <c r="AB191" s="31"/>
    </row>
    <row r="192" s="6" customFormat="1" ht="25" customHeight="1" spans="1:28">
      <c r="A192" s="26"/>
      <c r="B192" s="28" t="s">
        <v>39</v>
      </c>
      <c r="C192" s="26"/>
      <c r="D192" s="26"/>
      <c r="E192" s="44"/>
      <c r="F192" s="33"/>
      <c r="G192" s="29"/>
      <c r="H192" s="29"/>
      <c r="I192" s="29"/>
      <c r="J192" s="29"/>
      <c r="K192" s="29"/>
      <c r="L192" s="29"/>
      <c r="M192" s="33"/>
      <c r="N192" s="33"/>
      <c r="O192" s="29"/>
      <c r="P192" s="29"/>
      <c r="Q192" s="29"/>
      <c r="R192" s="29"/>
      <c r="S192" s="29"/>
      <c r="T192" s="29"/>
      <c r="U192" s="29"/>
      <c r="V192" s="29"/>
      <c r="W192" s="29"/>
      <c r="X192" s="29"/>
      <c r="Y192" s="29"/>
      <c r="Z192" s="31"/>
      <c r="AA192" s="31"/>
      <c r="AB192" s="31"/>
    </row>
    <row r="193" s="6" customFormat="1" ht="39" customHeight="1" spans="1:28">
      <c r="A193" s="26"/>
      <c r="B193" s="27" t="s">
        <v>621</v>
      </c>
      <c r="C193" s="27"/>
      <c r="D193" s="27"/>
      <c r="E193" s="27"/>
      <c r="F193" s="33"/>
      <c r="G193" s="29">
        <f>SUM(G194:G196)</f>
        <v>405</v>
      </c>
      <c r="H193" s="29">
        <f>SUM(H194:H196)</f>
        <v>360</v>
      </c>
      <c r="I193" s="29">
        <f>SUM(I194:I196)</f>
        <v>45</v>
      </c>
      <c r="J193" s="29">
        <f>SUM(J194:J196)</f>
        <v>0</v>
      </c>
      <c r="K193" s="29">
        <f>SUM(K194:K196)</f>
        <v>0</v>
      </c>
      <c r="L193" s="29"/>
      <c r="M193" s="33"/>
      <c r="N193" s="33"/>
      <c r="O193" s="29"/>
      <c r="P193" s="29"/>
      <c r="Q193" s="29"/>
      <c r="R193" s="29"/>
      <c r="S193" s="29"/>
      <c r="T193" s="29"/>
      <c r="U193" s="29"/>
      <c r="V193" s="29"/>
      <c r="W193" s="29"/>
      <c r="X193" s="29"/>
      <c r="Y193" s="29"/>
      <c r="Z193" s="31"/>
      <c r="AA193" s="31"/>
      <c r="AB193" s="31"/>
    </row>
    <row r="194" s="6" customFormat="1" ht="67.5" spans="1:28">
      <c r="A194" s="26">
        <v>1</v>
      </c>
      <c r="B194" s="28" t="s">
        <v>622</v>
      </c>
      <c r="C194" s="26" t="s">
        <v>42</v>
      </c>
      <c r="D194" s="26" t="s">
        <v>43</v>
      </c>
      <c r="E194" s="29" t="s">
        <v>458</v>
      </c>
      <c r="F194" s="33" t="s">
        <v>623</v>
      </c>
      <c r="G194" s="29">
        <f>H194+I194+J194+K194</f>
        <v>80</v>
      </c>
      <c r="H194" s="29">
        <v>80</v>
      </c>
      <c r="I194" s="29"/>
      <c r="J194" s="29"/>
      <c r="K194" s="29"/>
      <c r="L194" s="29" t="s">
        <v>118</v>
      </c>
      <c r="M194" s="33" t="s">
        <v>624</v>
      </c>
      <c r="N194" s="33" t="s">
        <v>624</v>
      </c>
      <c r="O194" s="29">
        <v>1</v>
      </c>
      <c r="P194" s="29"/>
      <c r="Q194" s="29">
        <f>R194+S194</f>
        <v>0.04</v>
      </c>
      <c r="R194" s="29">
        <v>0.015</v>
      </c>
      <c r="S194" s="29">
        <v>0.025</v>
      </c>
      <c r="T194" s="29">
        <f>U194+V194</f>
        <v>0.17</v>
      </c>
      <c r="U194" s="29">
        <v>0.06</v>
      </c>
      <c r="V194" s="29">
        <v>0.11</v>
      </c>
      <c r="W194" s="29" t="s">
        <v>376</v>
      </c>
      <c r="X194" s="29" t="s">
        <v>377</v>
      </c>
      <c r="Y194" s="29" t="s">
        <v>376</v>
      </c>
      <c r="Z194" s="29" t="s">
        <v>377</v>
      </c>
      <c r="AA194" s="31" t="s">
        <v>177</v>
      </c>
      <c r="AB194" s="31"/>
    </row>
    <row r="195" s="6" customFormat="1" ht="81" spans="1:28">
      <c r="A195" s="26">
        <v>2</v>
      </c>
      <c r="B195" s="28" t="s">
        <v>625</v>
      </c>
      <c r="C195" s="26" t="s">
        <v>42</v>
      </c>
      <c r="D195" s="26" t="s">
        <v>43</v>
      </c>
      <c r="E195" s="29" t="s">
        <v>626</v>
      </c>
      <c r="F195" s="33" t="s">
        <v>627</v>
      </c>
      <c r="G195" s="29">
        <f>H195+I195+J195+K195</f>
        <v>280</v>
      </c>
      <c r="H195" s="29">
        <v>280</v>
      </c>
      <c r="I195" s="29"/>
      <c r="J195" s="29"/>
      <c r="K195" s="29"/>
      <c r="L195" s="29" t="s">
        <v>118</v>
      </c>
      <c r="M195" s="33" t="s">
        <v>624</v>
      </c>
      <c r="N195" s="33" t="s">
        <v>624</v>
      </c>
      <c r="O195" s="29"/>
      <c r="P195" s="29">
        <v>37</v>
      </c>
      <c r="Q195" s="29">
        <f>R195+S195</f>
        <v>1.92</v>
      </c>
      <c r="R195" s="29">
        <v>0.3</v>
      </c>
      <c r="S195" s="29">
        <v>1.62</v>
      </c>
      <c r="T195" s="29">
        <f>U195+V195</f>
        <v>2.4284</v>
      </c>
      <c r="U195" s="29">
        <v>1.11</v>
      </c>
      <c r="V195" s="29">
        <v>1.3184</v>
      </c>
      <c r="W195" s="29" t="s">
        <v>376</v>
      </c>
      <c r="X195" s="29" t="s">
        <v>377</v>
      </c>
      <c r="Y195" s="29" t="s">
        <v>376</v>
      </c>
      <c r="Z195" s="29" t="s">
        <v>377</v>
      </c>
      <c r="AA195" s="31" t="s">
        <v>177</v>
      </c>
      <c r="AB195" s="31"/>
    </row>
    <row r="196" s="6" customFormat="1" ht="63" customHeight="1" spans="1:28">
      <c r="A196" s="62">
        <v>3</v>
      </c>
      <c r="B196" s="28" t="s">
        <v>628</v>
      </c>
      <c r="C196" s="29" t="s">
        <v>42</v>
      </c>
      <c r="D196" s="26" t="s">
        <v>629</v>
      </c>
      <c r="E196" s="29" t="s">
        <v>458</v>
      </c>
      <c r="F196" s="33" t="s">
        <v>630</v>
      </c>
      <c r="G196" s="29">
        <f>H196+I196+J196+K196</f>
        <v>45</v>
      </c>
      <c r="H196" s="29"/>
      <c r="I196" s="29">
        <v>45</v>
      </c>
      <c r="J196" s="29"/>
      <c r="K196" s="29"/>
      <c r="L196" s="29" t="s">
        <v>631</v>
      </c>
      <c r="M196" s="33" t="s">
        <v>632</v>
      </c>
      <c r="N196" s="33" t="s">
        <v>633</v>
      </c>
      <c r="O196" s="29"/>
      <c r="P196" s="29">
        <v>74</v>
      </c>
      <c r="Q196" s="29"/>
      <c r="R196" s="29">
        <v>0.3</v>
      </c>
      <c r="S196" s="29">
        <v>3.7</v>
      </c>
      <c r="T196" s="29"/>
      <c r="U196" s="29">
        <v>1.3</v>
      </c>
      <c r="V196" s="29">
        <v>13.6</v>
      </c>
      <c r="W196" s="29" t="s">
        <v>376</v>
      </c>
      <c r="X196" s="29" t="s">
        <v>377</v>
      </c>
      <c r="Y196" s="29" t="s">
        <v>634</v>
      </c>
      <c r="Z196" s="29" t="s">
        <v>635</v>
      </c>
      <c r="AA196" s="31" t="s">
        <v>636</v>
      </c>
      <c r="AB196" s="31"/>
    </row>
    <row r="197" s="6" customFormat="1" ht="39" customHeight="1" spans="1:28">
      <c r="A197" s="26"/>
      <c r="B197" s="27" t="s">
        <v>637</v>
      </c>
      <c r="C197" s="27"/>
      <c r="D197" s="27"/>
      <c r="E197" s="27"/>
      <c r="F197" s="33"/>
      <c r="G197" s="29">
        <f>SUM(G198:G203)</f>
        <v>9272.4795</v>
      </c>
      <c r="H197" s="29">
        <f>SUM(H198:H203)</f>
        <v>7973.85</v>
      </c>
      <c r="I197" s="29">
        <f>SUM(I198:I203)</f>
        <v>1298.6295</v>
      </c>
      <c r="J197" s="29">
        <f>SUM(J198:J203)</f>
        <v>0</v>
      </c>
      <c r="K197" s="29">
        <f>SUM(K198:K203)</f>
        <v>0</v>
      </c>
      <c r="L197" s="29"/>
      <c r="M197" s="33"/>
      <c r="N197" s="33"/>
      <c r="O197" s="29"/>
      <c r="P197" s="29"/>
      <c r="Q197" s="29"/>
      <c r="R197" s="29"/>
      <c r="S197" s="29"/>
      <c r="T197" s="29"/>
      <c r="U197" s="29"/>
      <c r="V197" s="29"/>
      <c r="W197" s="29"/>
      <c r="X197" s="29"/>
      <c r="Y197" s="29"/>
      <c r="Z197" s="31"/>
      <c r="AA197" s="31"/>
      <c r="AB197" s="31"/>
    </row>
    <row r="198" s="6" customFormat="1" ht="108" spans="1:28">
      <c r="A198" s="26">
        <v>1</v>
      </c>
      <c r="B198" s="28" t="s">
        <v>638</v>
      </c>
      <c r="C198" s="26" t="s">
        <v>80</v>
      </c>
      <c r="D198" s="26" t="s">
        <v>43</v>
      </c>
      <c r="E198" s="29" t="s">
        <v>639</v>
      </c>
      <c r="F198" s="33" t="s">
        <v>640</v>
      </c>
      <c r="G198" s="29">
        <f t="shared" ref="G198:G203" si="33">H198+I198+J198+K198</f>
        <v>1489.4795</v>
      </c>
      <c r="H198" s="29">
        <v>903</v>
      </c>
      <c r="I198" s="29">
        <v>586.4795</v>
      </c>
      <c r="J198" s="29"/>
      <c r="K198" s="29"/>
      <c r="L198" s="29" t="s">
        <v>641</v>
      </c>
      <c r="M198" s="33" t="s">
        <v>642</v>
      </c>
      <c r="N198" s="33" t="s">
        <v>643</v>
      </c>
      <c r="O198" s="29">
        <v>9</v>
      </c>
      <c r="P198" s="29">
        <v>22</v>
      </c>
      <c r="Q198" s="29">
        <v>0.3</v>
      </c>
      <c r="R198" s="29">
        <v>0.3</v>
      </c>
      <c r="S198" s="29"/>
      <c r="T198" s="29">
        <f>U198+V198</f>
        <v>1.2</v>
      </c>
      <c r="U198" s="29"/>
      <c r="V198" s="29">
        <v>1.2</v>
      </c>
      <c r="W198" s="29" t="s">
        <v>49</v>
      </c>
      <c r="X198" s="29" t="s">
        <v>50</v>
      </c>
      <c r="Y198" s="29" t="s">
        <v>49</v>
      </c>
      <c r="Z198" s="29" t="s">
        <v>50</v>
      </c>
      <c r="AA198" s="31" t="s">
        <v>644</v>
      </c>
      <c r="AB198" s="31"/>
    </row>
    <row r="199" s="6" customFormat="1" ht="128" customHeight="1" spans="1:28">
      <c r="A199" s="26">
        <v>2</v>
      </c>
      <c r="B199" s="28" t="s">
        <v>645</v>
      </c>
      <c r="C199" s="26" t="s">
        <v>80</v>
      </c>
      <c r="D199" s="26" t="s">
        <v>43</v>
      </c>
      <c r="E199" s="29" t="s">
        <v>646</v>
      </c>
      <c r="F199" s="33" t="s">
        <v>647</v>
      </c>
      <c r="G199" s="29">
        <f t="shared" si="33"/>
        <v>1176</v>
      </c>
      <c r="H199" s="29">
        <v>826</v>
      </c>
      <c r="I199" s="29">
        <v>350</v>
      </c>
      <c r="J199" s="29"/>
      <c r="K199" s="29"/>
      <c r="L199" s="29" t="s">
        <v>641</v>
      </c>
      <c r="M199" s="33" t="s">
        <v>642</v>
      </c>
      <c r="N199" s="33" t="s">
        <v>643</v>
      </c>
      <c r="O199" s="29">
        <v>9</v>
      </c>
      <c r="P199" s="29"/>
      <c r="Q199" s="29">
        <f>R199+S199</f>
        <v>0.3</v>
      </c>
      <c r="R199" s="29"/>
      <c r="S199" s="29">
        <v>0.3</v>
      </c>
      <c r="T199" s="29">
        <f>U199+V199</f>
        <v>1.2</v>
      </c>
      <c r="U199" s="29"/>
      <c r="V199" s="29">
        <v>1.2</v>
      </c>
      <c r="W199" s="29" t="s">
        <v>49</v>
      </c>
      <c r="X199" s="29" t="s">
        <v>50</v>
      </c>
      <c r="Y199" s="29" t="s">
        <v>49</v>
      </c>
      <c r="Z199" s="29" t="s">
        <v>50</v>
      </c>
      <c r="AA199" s="31" t="s">
        <v>648</v>
      </c>
      <c r="AB199" s="31"/>
    </row>
    <row r="200" s="6" customFormat="1" ht="95" customHeight="1" spans="1:28">
      <c r="A200" s="26">
        <v>3</v>
      </c>
      <c r="B200" s="28" t="s">
        <v>649</v>
      </c>
      <c r="C200" s="26" t="s">
        <v>80</v>
      </c>
      <c r="D200" s="26" t="s">
        <v>43</v>
      </c>
      <c r="E200" s="29" t="s">
        <v>650</v>
      </c>
      <c r="F200" s="33" t="s">
        <v>651</v>
      </c>
      <c r="G200" s="29">
        <f t="shared" si="33"/>
        <v>1551</v>
      </c>
      <c r="H200" s="29">
        <v>1551</v>
      </c>
      <c r="I200" s="29"/>
      <c r="J200" s="29"/>
      <c r="K200" s="29"/>
      <c r="L200" s="29" t="s">
        <v>118</v>
      </c>
      <c r="M200" s="33" t="s">
        <v>642</v>
      </c>
      <c r="N200" s="33" t="s">
        <v>643</v>
      </c>
      <c r="O200" s="29">
        <v>4</v>
      </c>
      <c r="P200" s="29">
        <v>2</v>
      </c>
      <c r="Q200" s="29">
        <f>R200+S200</f>
        <v>0.2</v>
      </c>
      <c r="R200" s="29"/>
      <c r="S200" s="29">
        <v>0.2</v>
      </c>
      <c r="T200" s="29">
        <f>U200+V200</f>
        <v>0.8</v>
      </c>
      <c r="U200" s="29"/>
      <c r="V200" s="29">
        <v>0.8</v>
      </c>
      <c r="W200" s="29" t="s">
        <v>49</v>
      </c>
      <c r="X200" s="29" t="s">
        <v>50</v>
      </c>
      <c r="Y200" s="29" t="s">
        <v>49</v>
      </c>
      <c r="Z200" s="29" t="s">
        <v>50</v>
      </c>
      <c r="AA200" s="31" t="s">
        <v>652</v>
      </c>
      <c r="AB200" s="31"/>
    </row>
    <row r="201" s="6" customFormat="1" ht="81" spans="1:28">
      <c r="A201" s="26">
        <v>4</v>
      </c>
      <c r="B201" s="28" t="s">
        <v>653</v>
      </c>
      <c r="C201" s="26" t="s">
        <v>80</v>
      </c>
      <c r="D201" s="26" t="s">
        <v>43</v>
      </c>
      <c r="E201" s="29" t="s">
        <v>654</v>
      </c>
      <c r="F201" s="33" t="s">
        <v>655</v>
      </c>
      <c r="G201" s="29">
        <f t="shared" si="33"/>
        <v>1420</v>
      </c>
      <c r="H201" s="29">
        <v>1420</v>
      </c>
      <c r="I201" s="29"/>
      <c r="J201" s="29"/>
      <c r="K201" s="29"/>
      <c r="L201" s="29" t="s">
        <v>118</v>
      </c>
      <c r="M201" s="33" t="s">
        <v>642</v>
      </c>
      <c r="N201" s="33" t="s">
        <v>643</v>
      </c>
      <c r="O201" s="29">
        <v>3</v>
      </c>
      <c r="P201" s="29">
        <v>5</v>
      </c>
      <c r="Q201" s="29">
        <f>R201+S201</f>
        <v>0.2</v>
      </c>
      <c r="R201" s="29"/>
      <c r="S201" s="29">
        <v>0.2</v>
      </c>
      <c r="T201" s="29">
        <f>U201+V201</f>
        <v>0.8</v>
      </c>
      <c r="U201" s="29"/>
      <c r="V201" s="29">
        <v>0.8</v>
      </c>
      <c r="W201" s="29" t="s">
        <v>49</v>
      </c>
      <c r="X201" s="29" t="s">
        <v>50</v>
      </c>
      <c r="Y201" s="29" t="s">
        <v>49</v>
      </c>
      <c r="Z201" s="29" t="s">
        <v>50</v>
      </c>
      <c r="AA201" s="31" t="s">
        <v>656</v>
      </c>
      <c r="AB201" s="31"/>
    </row>
    <row r="202" s="6" customFormat="1" ht="125" customHeight="1" spans="1:28">
      <c r="A202" s="26">
        <v>5</v>
      </c>
      <c r="B202" s="28" t="s">
        <v>657</v>
      </c>
      <c r="C202" s="26" t="s">
        <v>42</v>
      </c>
      <c r="D202" s="26" t="s">
        <v>43</v>
      </c>
      <c r="E202" s="29" t="s">
        <v>248</v>
      </c>
      <c r="F202" s="33" t="s">
        <v>658</v>
      </c>
      <c r="G202" s="29">
        <f t="shared" si="33"/>
        <v>385</v>
      </c>
      <c r="H202" s="29">
        <v>22.85</v>
      </c>
      <c r="I202" s="29">
        <v>362.15</v>
      </c>
      <c r="J202" s="29"/>
      <c r="K202" s="29"/>
      <c r="L202" s="29" t="s">
        <v>659</v>
      </c>
      <c r="M202" s="33" t="s">
        <v>660</v>
      </c>
      <c r="N202" s="33" t="s">
        <v>660</v>
      </c>
      <c r="O202" s="29">
        <v>6</v>
      </c>
      <c r="P202" s="29"/>
      <c r="Q202" s="29">
        <f>R202+S202</f>
        <v>0.25</v>
      </c>
      <c r="R202" s="29"/>
      <c r="S202" s="29">
        <v>0.25</v>
      </c>
      <c r="T202" s="29">
        <f>U202+V202</f>
        <v>0.8</v>
      </c>
      <c r="U202" s="29"/>
      <c r="V202" s="55">
        <v>0.8</v>
      </c>
      <c r="W202" s="29" t="s">
        <v>49</v>
      </c>
      <c r="X202" s="29" t="s">
        <v>50</v>
      </c>
      <c r="Y202" s="29" t="s">
        <v>49</v>
      </c>
      <c r="Z202" s="29" t="s">
        <v>50</v>
      </c>
      <c r="AA202" s="31" t="s">
        <v>661</v>
      </c>
      <c r="AB202" s="31"/>
    </row>
    <row r="203" s="6" customFormat="1" ht="55" customHeight="1" spans="1:28">
      <c r="A203" s="26">
        <v>6</v>
      </c>
      <c r="B203" s="28" t="s">
        <v>662</v>
      </c>
      <c r="C203" s="26" t="s">
        <v>42</v>
      </c>
      <c r="D203" s="26" t="s">
        <v>409</v>
      </c>
      <c r="E203" s="29" t="s">
        <v>663</v>
      </c>
      <c r="F203" s="33" t="s">
        <v>664</v>
      </c>
      <c r="G203" s="29">
        <f t="shared" si="33"/>
        <v>3251</v>
      </c>
      <c r="H203" s="29">
        <v>3251</v>
      </c>
      <c r="I203" s="29"/>
      <c r="J203" s="29"/>
      <c r="K203" s="29"/>
      <c r="L203" s="29" t="s">
        <v>665</v>
      </c>
      <c r="M203" s="33" t="s">
        <v>642</v>
      </c>
      <c r="N203" s="33" t="s">
        <v>643</v>
      </c>
      <c r="O203" s="29">
        <v>17</v>
      </c>
      <c r="P203" s="29">
        <v>8</v>
      </c>
      <c r="Q203" s="29">
        <v>0.75</v>
      </c>
      <c r="R203" s="29">
        <v>0.32</v>
      </c>
      <c r="S203" s="29">
        <v>0.43</v>
      </c>
      <c r="T203" s="29">
        <v>3.51</v>
      </c>
      <c r="U203" s="29">
        <v>1.56</v>
      </c>
      <c r="V203" s="29">
        <v>1.95</v>
      </c>
      <c r="W203" s="29" t="s">
        <v>49</v>
      </c>
      <c r="X203" s="29" t="s">
        <v>50</v>
      </c>
      <c r="Y203" s="29" t="s">
        <v>49</v>
      </c>
      <c r="Z203" s="29" t="s">
        <v>50</v>
      </c>
      <c r="AA203" s="31" t="s">
        <v>666</v>
      </c>
      <c r="AB203" s="31"/>
    </row>
    <row r="204" s="6" customFormat="1" ht="34" customHeight="1" spans="1:28">
      <c r="A204" s="26"/>
      <c r="B204" s="27" t="s">
        <v>667</v>
      </c>
      <c r="C204" s="27"/>
      <c r="D204" s="27"/>
      <c r="E204" s="27"/>
      <c r="F204" s="33"/>
      <c r="G204" s="29"/>
      <c r="H204" s="29"/>
      <c r="I204" s="29"/>
      <c r="J204" s="29"/>
      <c r="K204" s="29"/>
      <c r="L204" s="29"/>
      <c r="M204" s="33"/>
      <c r="N204" s="33"/>
      <c r="O204" s="29"/>
      <c r="P204" s="29"/>
      <c r="Q204" s="29"/>
      <c r="R204" s="29"/>
      <c r="S204" s="29"/>
      <c r="T204" s="29"/>
      <c r="U204" s="29"/>
      <c r="V204" s="29"/>
      <c r="W204" s="29"/>
      <c r="X204" s="29"/>
      <c r="Y204" s="29"/>
      <c r="Z204" s="31"/>
      <c r="AA204" s="31"/>
      <c r="AB204" s="31"/>
    </row>
    <row r="205" s="6" customFormat="1" ht="31" customHeight="1" spans="1:28">
      <c r="A205" s="26"/>
      <c r="B205" s="28" t="s">
        <v>39</v>
      </c>
      <c r="C205" s="26"/>
      <c r="D205" s="26"/>
      <c r="E205" s="44"/>
      <c r="F205" s="33"/>
      <c r="G205" s="29"/>
      <c r="H205" s="29"/>
      <c r="I205" s="29"/>
      <c r="J205" s="29"/>
      <c r="K205" s="29"/>
      <c r="L205" s="29"/>
      <c r="M205" s="33"/>
      <c r="N205" s="33"/>
      <c r="O205" s="29"/>
      <c r="P205" s="29"/>
      <c r="Q205" s="29"/>
      <c r="R205" s="29"/>
      <c r="S205" s="29"/>
      <c r="T205" s="29"/>
      <c r="U205" s="29"/>
      <c r="V205" s="29"/>
      <c r="W205" s="29"/>
      <c r="X205" s="29"/>
      <c r="Y205" s="29"/>
      <c r="Z205" s="31"/>
      <c r="AA205" s="31"/>
      <c r="AB205" s="31"/>
    </row>
    <row r="206" s="6" customFormat="1" ht="39" customHeight="1" spans="1:28">
      <c r="A206" s="26"/>
      <c r="B206" s="27" t="s">
        <v>668</v>
      </c>
      <c r="C206" s="27"/>
      <c r="D206" s="27"/>
      <c r="E206" s="27"/>
      <c r="F206" s="33"/>
      <c r="G206" s="29"/>
      <c r="H206" s="29"/>
      <c r="I206" s="29"/>
      <c r="J206" s="29"/>
      <c r="K206" s="29"/>
      <c r="L206" s="29"/>
      <c r="M206" s="33"/>
      <c r="N206" s="33"/>
      <c r="O206" s="29"/>
      <c r="P206" s="29"/>
      <c r="Q206" s="29"/>
      <c r="R206" s="29"/>
      <c r="S206" s="29"/>
      <c r="T206" s="29"/>
      <c r="U206" s="29"/>
      <c r="V206" s="29"/>
      <c r="W206" s="29"/>
      <c r="X206" s="29"/>
      <c r="Y206" s="29"/>
      <c r="Z206" s="31"/>
      <c r="AA206" s="31"/>
      <c r="AB206" s="31"/>
    </row>
    <row r="207" s="6" customFormat="1" ht="30" customHeight="1" spans="1:28">
      <c r="A207" s="26"/>
      <c r="B207" s="28" t="s">
        <v>39</v>
      </c>
      <c r="C207" s="26"/>
      <c r="D207" s="26"/>
      <c r="E207" s="44"/>
      <c r="F207" s="33"/>
      <c r="G207" s="29"/>
      <c r="H207" s="29"/>
      <c r="I207" s="29"/>
      <c r="J207" s="29"/>
      <c r="K207" s="29"/>
      <c r="L207" s="29"/>
      <c r="M207" s="33"/>
      <c r="N207" s="33"/>
      <c r="O207" s="29"/>
      <c r="P207" s="29"/>
      <c r="Q207" s="29"/>
      <c r="R207" s="29"/>
      <c r="S207" s="29"/>
      <c r="T207" s="29"/>
      <c r="U207" s="29"/>
      <c r="V207" s="29"/>
      <c r="W207" s="29"/>
      <c r="X207" s="29"/>
      <c r="Y207" s="29"/>
      <c r="Z207" s="31"/>
      <c r="AA207" s="31"/>
      <c r="AB207" s="31"/>
    </row>
    <row r="208" s="6" customFormat="1" ht="39" customHeight="1" spans="1:28">
      <c r="A208" s="26"/>
      <c r="B208" s="27" t="s">
        <v>669</v>
      </c>
      <c r="C208" s="27"/>
      <c r="D208" s="27"/>
      <c r="E208" s="27"/>
      <c r="F208" s="33"/>
      <c r="G208" s="29">
        <f>G209+G210+G211+G225</f>
        <v>15995</v>
      </c>
      <c r="H208" s="29">
        <f>H209+H210+H211+H225</f>
        <v>9914</v>
      </c>
      <c r="I208" s="29">
        <f>I209+I210+I211+I225</f>
        <v>6081</v>
      </c>
      <c r="J208" s="29">
        <f>J209+J210+J211+J225</f>
        <v>0</v>
      </c>
      <c r="K208" s="29">
        <f>K209+K210+K211+K225</f>
        <v>0</v>
      </c>
      <c r="L208" s="29"/>
      <c r="M208" s="33"/>
      <c r="N208" s="33"/>
      <c r="O208" s="29"/>
      <c r="P208" s="29"/>
      <c r="Q208" s="29"/>
      <c r="R208" s="29"/>
      <c r="S208" s="29"/>
      <c r="T208" s="29"/>
      <c r="U208" s="29"/>
      <c r="V208" s="29"/>
      <c r="W208" s="29"/>
      <c r="X208" s="29"/>
      <c r="Y208" s="29"/>
      <c r="Z208" s="31"/>
      <c r="AA208" s="31"/>
      <c r="AB208" s="31"/>
    </row>
    <row r="209" s="6" customFormat="1" ht="54" spans="1:28">
      <c r="A209" s="36">
        <v>1</v>
      </c>
      <c r="B209" s="37" t="s">
        <v>670</v>
      </c>
      <c r="C209" s="36" t="s">
        <v>42</v>
      </c>
      <c r="D209" s="36" t="s">
        <v>43</v>
      </c>
      <c r="E209" s="36" t="s">
        <v>671</v>
      </c>
      <c r="F209" s="41" t="s">
        <v>672</v>
      </c>
      <c r="G209" s="29">
        <f>H209+I209+J209+K209</f>
        <v>3000</v>
      </c>
      <c r="H209" s="29">
        <f>SUBTOTAL(9,H212:H224)</f>
        <v>3000</v>
      </c>
      <c r="I209" s="29"/>
      <c r="J209" s="29">
        <v>0</v>
      </c>
      <c r="K209" s="29">
        <v>0</v>
      </c>
      <c r="L209" s="29" t="s">
        <v>118</v>
      </c>
      <c r="M209" s="41" t="s">
        <v>673</v>
      </c>
      <c r="N209" s="41" t="s">
        <v>673</v>
      </c>
      <c r="O209" s="36">
        <f t="shared" ref="O209:V209" si="34">SUBTOTAL(9,O212:O224)</f>
        <v>8</v>
      </c>
      <c r="P209" s="36">
        <f t="shared" si="34"/>
        <v>46</v>
      </c>
      <c r="Q209" s="36">
        <f t="shared" si="34"/>
        <v>1.07</v>
      </c>
      <c r="R209" s="36">
        <f t="shared" si="34"/>
        <v>0.67</v>
      </c>
      <c r="S209" s="36">
        <f t="shared" si="34"/>
        <v>0.4</v>
      </c>
      <c r="T209" s="36">
        <f t="shared" si="34"/>
        <v>4.8</v>
      </c>
      <c r="U209" s="36">
        <f t="shared" si="34"/>
        <v>3.1</v>
      </c>
      <c r="V209" s="36">
        <f t="shared" si="34"/>
        <v>1.7</v>
      </c>
      <c r="W209" s="36" t="s">
        <v>674</v>
      </c>
      <c r="X209" s="36" t="s">
        <v>675</v>
      </c>
      <c r="Y209" s="36" t="s">
        <v>676</v>
      </c>
      <c r="Z209" s="36" t="s">
        <v>677</v>
      </c>
      <c r="AA209" s="31" t="s">
        <v>167</v>
      </c>
      <c r="AB209" s="31"/>
    </row>
    <row r="210" s="6" customFormat="1" ht="54" spans="1:28">
      <c r="A210" s="70"/>
      <c r="B210" s="71"/>
      <c r="C210" s="70"/>
      <c r="D210" s="70"/>
      <c r="E210" s="70"/>
      <c r="F210" s="77"/>
      <c r="G210" s="29">
        <f>H210+I210+J210+K210</f>
        <v>2000</v>
      </c>
      <c r="H210" s="29"/>
      <c r="I210" s="29">
        <v>2000</v>
      </c>
      <c r="J210" s="29"/>
      <c r="K210" s="29"/>
      <c r="L210" s="29" t="s">
        <v>63</v>
      </c>
      <c r="M210" s="77"/>
      <c r="N210" s="77"/>
      <c r="O210" s="70"/>
      <c r="P210" s="70"/>
      <c r="Q210" s="70"/>
      <c r="R210" s="70"/>
      <c r="S210" s="70"/>
      <c r="T210" s="70"/>
      <c r="U210" s="70"/>
      <c r="V210" s="70"/>
      <c r="W210" s="70"/>
      <c r="X210" s="70"/>
      <c r="Y210" s="70"/>
      <c r="Z210" s="70"/>
      <c r="AA210" s="31" t="s">
        <v>51</v>
      </c>
      <c r="AB210" s="31"/>
    </row>
    <row r="211" s="6" customFormat="1" ht="54" spans="1:28">
      <c r="A211" s="38"/>
      <c r="B211" s="39" t="s">
        <v>670</v>
      </c>
      <c r="C211" s="38" t="s">
        <v>42</v>
      </c>
      <c r="D211" s="38" t="s">
        <v>43</v>
      </c>
      <c r="E211" s="38" t="s">
        <v>671</v>
      </c>
      <c r="F211" s="43"/>
      <c r="G211" s="29">
        <f>SUM(H211:K211)</f>
        <v>3000</v>
      </c>
      <c r="H211" s="29"/>
      <c r="I211" s="29">
        <v>3000</v>
      </c>
      <c r="J211" s="29"/>
      <c r="K211" s="29"/>
      <c r="L211" s="29" t="s">
        <v>631</v>
      </c>
      <c r="M211" s="43"/>
      <c r="N211" s="43"/>
      <c r="O211" s="38">
        <v>8</v>
      </c>
      <c r="P211" s="38">
        <v>46</v>
      </c>
      <c r="Q211" s="38"/>
      <c r="R211" s="38">
        <v>0.67</v>
      </c>
      <c r="S211" s="38">
        <v>0.4</v>
      </c>
      <c r="T211" s="38"/>
      <c r="U211" s="38">
        <v>3.1</v>
      </c>
      <c r="V211" s="38">
        <v>1.7</v>
      </c>
      <c r="W211" s="38" t="s">
        <v>674</v>
      </c>
      <c r="X211" s="38" t="s">
        <v>675</v>
      </c>
      <c r="Y211" s="38" t="s">
        <v>674</v>
      </c>
      <c r="Z211" s="38" t="s">
        <v>675</v>
      </c>
      <c r="AA211" s="31" t="s">
        <v>678</v>
      </c>
      <c r="AB211" s="31"/>
    </row>
    <row r="212" s="6" customFormat="1" ht="108" spans="1:28">
      <c r="A212" s="45" t="s">
        <v>679</v>
      </c>
      <c r="B212" s="28" t="s">
        <v>680</v>
      </c>
      <c r="C212" s="26" t="s">
        <v>42</v>
      </c>
      <c r="D212" s="26" t="s">
        <v>43</v>
      </c>
      <c r="E212" s="29" t="s">
        <v>248</v>
      </c>
      <c r="F212" s="33" t="s">
        <v>681</v>
      </c>
      <c r="G212" s="29">
        <f t="shared" ref="G212:G224" si="35">SUBTOTAL(9,H212:K212)</f>
        <v>450</v>
      </c>
      <c r="H212" s="29"/>
      <c r="I212" s="29">
        <v>450</v>
      </c>
      <c r="J212" s="29"/>
      <c r="K212" s="29"/>
      <c r="L212" s="29" t="s">
        <v>682</v>
      </c>
      <c r="M212" s="33" t="s">
        <v>673</v>
      </c>
      <c r="N212" s="33" t="s">
        <v>673</v>
      </c>
      <c r="O212" s="29">
        <v>2</v>
      </c>
      <c r="P212" s="29"/>
      <c r="Q212" s="81">
        <v>0.1</v>
      </c>
      <c r="R212" s="29">
        <v>0.08</v>
      </c>
      <c r="S212" s="29">
        <v>0.02</v>
      </c>
      <c r="T212" s="29">
        <v>0.29</v>
      </c>
      <c r="U212" s="29">
        <v>0.22</v>
      </c>
      <c r="V212" s="29">
        <v>0.07</v>
      </c>
      <c r="W212" s="29" t="s">
        <v>674</v>
      </c>
      <c r="X212" s="29" t="s">
        <v>675</v>
      </c>
      <c r="Y212" s="29" t="s">
        <v>248</v>
      </c>
      <c r="Z212" s="29" t="s">
        <v>250</v>
      </c>
      <c r="AA212" s="31" t="s">
        <v>51</v>
      </c>
      <c r="AB212" s="31"/>
    </row>
    <row r="213" s="6" customFormat="1" ht="108" spans="1:28">
      <c r="A213" s="45" t="s">
        <v>683</v>
      </c>
      <c r="B213" s="28" t="s">
        <v>684</v>
      </c>
      <c r="C213" s="26" t="s">
        <v>42</v>
      </c>
      <c r="D213" s="26" t="s">
        <v>43</v>
      </c>
      <c r="E213" s="29" t="s">
        <v>185</v>
      </c>
      <c r="F213" s="33" t="s">
        <v>685</v>
      </c>
      <c r="G213" s="29">
        <f t="shared" si="35"/>
        <v>1200</v>
      </c>
      <c r="H213" s="29">
        <v>600</v>
      </c>
      <c r="I213" s="29">
        <v>600</v>
      </c>
      <c r="J213" s="29"/>
      <c r="K213" s="29"/>
      <c r="L213" s="29" t="s">
        <v>682</v>
      </c>
      <c r="M213" s="33" t="s">
        <v>673</v>
      </c>
      <c r="N213" s="33" t="s">
        <v>673</v>
      </c>
      <c r="O213" s="29">
        <v>2</v>
      </c>
      <c r="P213" s="29">
        <v>3</v>
      </c>
      <c r="Q213" s="81">
        <v>0.09</v>
      </c>
      <c r="R213" s="29">
        <v>0.07</v>
      </c>
      <c r="S213" s="29">
        <v>0.02</v>
      </c>
      <c r="T213" s="29">
        <v>0.39</v>
      </c>
      <c r="U213" s="29">
        <v>0.3</v>
      </c>
      <c r="V213" s="29">
        <v>0.09</v>
      </c>
      <c r="W213" s="29" t="s">
        <v>674</v>
      </c>
      <c r="X213" s="29" t="s">
        <v>675</v>
      </c>
      <c r="Y213" s="29" t="s">
        <v>185</v>
      </c>
      <c r="Z213" s="29" t="s">
        <v>187</v>
      </c>
      <c r="AA213" s="31" t="s">
        <v>167</v>
      </c>
      <c r="AB213" s="31"/>
    </row>
    <row r="214" s="6" customFormat="1" ht="108" spans="1:28">
      <c r="A214" s="45" t="s">
        <v>686</v>
      </c>
      <c r="B214" s="28" t="s">
        <v>687</v>
      </c>
      <c r="C214" s="26" t="s">
        <v>42</v>
      </c>
      <c r="D214" s="26" t="s">
        <v>43</v>
      </c>
      <c r="E214" s="29" t="s">
        <v>269</v>
      </c>
      <c r="F214" s="33" t="s">
        <v>681</v>
      </c>
      <c r="G214" s="29">
        <f t="shared" si="35"/>
        <v>450</v>
      </c>
      <c r="H214" s="29">
        <v>225</v>
      </c>
      <c r="I214" s="29">
        <v>225</v>
      </c>
      <c r="J214" s="29"/>
      <c r="K214" s="29"/>
      <c r="L214" s="29" t="s">
        <v>682</v>
      </c>
      <c r="M214" s="33" t="s">
        <v>673</v>
      </c>
      <c r="N214" s="33" t="s">
        <v>673</v>
      </c>
      <c r="O214" s="29"/>
      <c r="P214" s="29">
        <v>2</v>
      </c>
      <c r="Q214" s="81">
        <v>0.07</v>
      </c>
      <c r="R214" s="29">
        <v>0.04</v>
      </c>
      <c r="S214" s="29">
        <v>0.03</v>
      </c>
      <c r="T214" s="29">
        <v>0.41</v>
      </c>
      <c r="U214" s="29">
        <v>0.28</v>
      </c>
      <c r="V214" s="29">
        <v>0.13</v>
      </c>
      <c r="W214" s="29" t="s">
        <v>674</v>
      </c>
      <c r="X214" s="29" t="s">
        <v>675</v>
      </c>
      <c r="Y214" s="29" t="s">
        <v>269</v>
      </c>
      <c r="Z214" s="29" t="s">
        <v>271</v>
      </c>
      <c r="AA214" s="31" t="s">
        <v>167</v>
      </c>
      <c r="AB214" s="31"/>
    </row>
    <row r="215" s="6" customFormat="1" ht="108" spans="1:28">
      <c r="A215" s="45" t="s">
        <v>688</v>
      </c>
      <c r="B215" s="28" t="s">
        <v>689</v>
      </c>
      <c r="C215" s="26" t="s">
        <v>42</v>
      </c>
      <c r="D215" s="26" t="s">
        <v>43</v>
      </c>
      <c r="E215" s="29" t="s">
        <v>208</v>
      </c>
      <c r="F215" s="33" t="s">
        <v>690</v>
      </c>
      <c r="G215" s="29">
        <f t="shared" si="35"/>
        <v>1000</v>
      </c>
      <c r="H215" s="29">
        <v>370</v>
      </c>
      <c r="I215" s="29">
        <v>630</v>
      </c>
      <c r="J215" s="29"/>
      <c r="K215" s="29"/>
      <c r="L215" s="29" t="s">
        <v>682</v>
      </c>
      <c r="M215" s="33" t="s">
        <v>673</v>
      </c>
      <c r="N215" s="33" t="s">
        <v>673</v>
      </c>
      <c r="O215" s="29">
        <v>2</v>
      </c>
      <c r="P215" s="29">
        <v>3</v>
      </c>
      <c r="Q215" s="81">
        <v>0.09</v>
      </c>
      <c r="R215" s="29">
        <v>0.07</v>
      </c>
      <c r="S215" s="29">
        <v>0.02</v>
      </c>
      <c r="T215" s="29">
        <v>0.4</v>
      </c>
      <c r="U215" s="29">
        <v>0.31</v>
      </c>
      <c r="V215" s="29">
        <v>0.09</v>
      </c>
      <c r="W215" s="29" t="s">
        <v>674</v>
      </c>
      <c r="X215" s="29" t="s">
        <v>675</v>
      </c>
      <c r="Y215" s="29" t="s">
        <v>208</v>
      </c>
      <c r="Z215" s="29" t="s">
        <v>210</v>
      </c>
      <c r="AA215" s="31" t="s">
        <v>167</v>
      </c>
      <c r="AB215" s="31"/>
    </row>
    <row r="216" s="6" customFormat="1" ht="108" spans="1:28">
      <c r="A216" s="45" t="s">
        <v>691</v>
      </c>
      <c r="B216" s="28" t="s">
        <v>692</v>
      </c>
      <c r="C216" s="26" t="s">
        <v>42</v>
      </c>
      <c r="D216" s="26" t="s">
        <v>43</v>
      </c>
      <c r="E216" s="29" t="s">
        <v>299</v>
      </c>
      <c r="F216" s="33" t="s">
        <v>690</v>
      </c>
      <c r="G216" s="29">
        <f t="shared" si="35"/>
        <v>1000</v>
      </c>
      <c r="H216" s="29">
        <v>500</v>
      </c>
      <c r="I216" s="29">
        <v>500</v>
      </c>
      <c r="J216" s="29"/>
      <c r="K216" s="29"/>
      <c r="L216" s="29" t="s">
        <v>682</v>
      </c>
      <c r="M216" s="33" t="s">
        <v>673</v>
      </c>
      <c r="N216" s="33" t="s">
        <v>673</v>
      </c>
      <c r="O216" s="29"/>
      <c r="P216" s="29">
        <v>6</v>
      </c>
      <c r="Q216" s="81">
        <v>0.11</v>
      </c>
      <c r="R216" s="29">
        <v>0.05</v>
      </c>
      <c r="S216" s="29">
        <v>0.06</v>
      </c>
      <c r="T216" s="29">
        <v>0.5</v>
      </c>
      <c r="U216" s="29">
        <v>0.23</v>
      </c>
      <c r="V216" s="29">
        <v>0.27</v>
      </c>
      <c r="W216" s="29" t="s">
        <v>674</v>
      </c>
      <c r="X216" s="29" t="s">
        <v>675</v>
      </c>
      <c r="Y216" s="29" t="s">
        <v>299</v>
      </c>
      <c r="Z216" s="29" t="s">
        <v>301</v>
      </c>
      <c r="AA216" s="31" t="s">
        <v>167</v>
      </c>
      <c r="AB216" s="31"/>
    </row>
    <row r="217" s="6" customFormat="1" ht="108" spans="1:28">
      <c r="A217" s="45" t="s">
        <v>693</v>
      </c>
      <c r="B217" s="28" t="s">
        <v>694</v>
      </c>
      <c r="C217" s="26" t="s">
        <v>42</v>
      </c>
      <c r="D217" s="26" t="s">
        <v>43</v>
      </c>
      <c r="E217" s="29" t="s">
        <v>228</v>
      </c>
      <c r="F217" s="33" t="s">
        <v>695</v>
      </c>
      <c r="G217" s="29">
        <f t="shared" si="35"/>
        <v>400</v>
      </c>
      <c r="H217" s="29"/>
      <c r="I217" s="29">
        <v>400</v>
      </c>
      <c r="J217" s="29"/>
      <c r="K217" s="29"/>
      <c r="L217" s="29" t="s">
        <v>682</v>
      </c>
      <c r="M217" s="33" t="s">
        <v>673</v>
      </c>
      <c r="N217" s="33" t="s">
        <v>673</v>
      </c>
      <c r="O217" s="29"/>
      <c r="P217" s="29">
        <v>4</v>
      </c>
      <c r="Q217" s="81">
        <v>0.08</v>
      </c>
      <c r="R217" s="29">
        <v>0.03</v>
      </c>
      <c r="S217" s="29">
        <v>0.05</v>
      </c>
      <c r="T217" s="29">
        <v>0.52</v>
      </c>
      <c r="U217" s="29">
        <v>0.3</v>
      </c>
      <c r="V217" s="29">
        <v>0.22</v>
      </c>
      <c r="W217" s="29" t="s">
        <v>674</v>
      </c>
      <c r="X217" s="29" t="s">
        <v>675</v>
      </c>
      <c r="Y217" s="29" t="s">
        <v>228</v>
      </c>
      <c r="Z217" s="29" t="s">
        <v>230</v>
      </c>
      <c r="AA217" s="31" t="s">
        <v>51</v>
      </c>
      <c r="AB217" s="31"/>
    </row>
    <row r="218" s="6" customFormat="1" ht="108" spans="1:28">
      <c r="A218" s="45" t="s">
        <v>696</v>
      </c>
      <c r="B218" s="28" t="s">
        <v>697</v>
      </c>
      <c r="C218" s="26" t="s">
        <v>42</v>
      </c>
      <c r="D218" s="26" t="s">
        <v>43</v>
      </c>
      <c r="E218" s="29" t="s">
        <v>238</v>
      </c>
      <c r="F218" s="33" t="s">
        <v>698</v>
      </c>
      <c r="G218" s="29">
        <f t="shared" si="35"/>
        <v>200</v>
      </c>
      <c r="H218" s="29">
        <v>100</v>
      </c>
      <c r="I218" s="29">
        <v>100</v>
      </c>
      <c r="J218" s="29"/>
      <c r="K218" s="29"/>
      <c r="L218" s="29" t="s">
        <v>682</v>
      </c>
      <c r="M218" s="33" t="s">
        <v>673</v>
      </c>
      <c r="N218" s="33" t="s">
        <v>673</v>
      </c>
      <c r="O218" s="29"/>
      <c r="P218" s="29">
        <v>5</v>
      </c>
      <c r="Q218" s="81">
        <v>0.1</v>
      </c>
      <c r="R218" s="29">
        <v>0.07</v>
      </c>
      <c r="S218" s="29">
        <v>0.03</v>
      </c>
      <c r="T218" s="29">
        <v>0.46</v>
      </c>
      <c r="U218" s="29">
        <v>0.32</v>
      </c>
      <c r="V218" s="29">
        <v>0.14</v>
      </c>
      <c r="W218" s="29" t="s">
        <v>674</v>
      </c>
      <c r="X218" s="29" t="s">
        <v>675</v>
      </c>
      <c r="Y218" s="29" t="s">
        <v>238</v>
      </c>
      <c r="Z218" s="29" t="s">
        <v>240</v>
      </c>
      <c r="AA218" s="31" t="s">
        <v>167</v>
      </c>
      <c r="AB218" s="31"/>
    </row>
    <row r="219" s="6" customFormat="1" ht="108" spans="1:28">
      <c r="A219" s="45" t="s">
        <v>699</v>
      </c>
      <c r="B219" s="28" t="s">
        <v>700</v>
      </c>
      <c r="C219" s="26" t="s">
        <v>42</v>
      </c>
      <c r="D219" s="26" t="s">
        <v>43</v>
      </c>
      <c r="E219" s="29" t="s">
        <v>285</v>
      </c>
      <c r="F219" s="33" t="s">
        <v>701</v>
      </c>
      <c r="G219" s="29">
        <f t="shared" si="35"/>
        <v>850</v>
      </c>
      <c r="H219" s="29">
        <v>425</v>
      </c>
      <c r="I219" s="29">
        <v>425</v>
      </c>
      <c r="J219" s="29"/>
      <c r="K219" s="29"/>
      <c r="L219" s="29" t="s">
        <v>682</v>
      </c>
      <c r="M219" s="33" t="s">
        <v>673</v>
      </c>
      <c r="N219" s="33" t="s">
        <v>673</v>
      </c>
      <c r="O219" s="29"/>
      <c r="P219" s="29">
        <v>5</v>
      </c>
      <c r="Q219" s="81">
        <v>0.09</v>
      </c>
      <c r="R219" s="29">
        <v>0.04</v>
      </c>
      <c r="S219" s="29">
        <v>0.05</v>
      </c>
      <c r="T219" s="29">
        <v>0.38</v>
      </c>
      <c r="U219" s="29">
        <v>0.15</v>
      </c>
      <c r="V219" s="29">
        <v>0.23</v>
      </c>
      <c r="W219" s="29" t="s">
        <v>674</v>
      </c>
      <c r="X219" s="29" t="s">
        <v>675</v>
      </c>
      <c r="Y219" s="29" t="s">
        <v>285</v>
      </c>
      <c r="Z219" s="29" t="s">
        <v>287</v>
      </c>
      <c r="AA219" s="31" t="s">
        <v>167</v>
      </c>
      <c r="AB219" s="31"/>
    </row>
    <row r="220" s="6" customFormat="1" ht="108" spans="1:28">
      <c r="A220" s="45" t="s">
        <v>702</v>
      </c>
      <c r="B220" s="28" t="s">
        <v>703</v>
      </c>
      <c r="C220" s="26" t="s">
        <v>42</v>
      </c>
      <c r="D220" s="26" t="s">
        <v>43</v>
      </c>
      <c r="E220" s="29" t="s">
        <v>277</v>
      </c>
      <c r="F220" s="33" t="s">
        <v>690</v>
      </c>
      <c r="G220" s="29">
        <f t="shared" si="35"/>
        <v>1000</v>
      </c>
      <c r="H220" s="29">
        <v>500</v>
      </c>
      <c r="I220" s="29">
        <v>500</v>
      </c>
      <c r="J220" s="29"/>
      <c r="K220" s="29"/>
      <c r="L220" s="29" t="s">
        <v>682</v>
      </c>
      <c r="M220" s="33" t="s">
        <v>673</v>
      </c>
      <c r="N220" s="33" t="s">
        <v>673</v>
      </c>
      <c r="O220" s="29"/>
      <c r="P220" s="29">
        <v>10</v>
      </c>
      <c r="Q220" s="81">
        <v>0.07</v>
      </c>
      <c r="R220" s="29">
        <v>0.03</v>
      </c>
      <c r="S220" s="29">
        <v>0.04</v>
      </c>
      <c r="T220" s="29">
        <v>0.26</v>
      </c>
      <c r="U220" s="29">
        <v>0.14</v>
      </c>
      <c r="V220" s="29">
        <v>0.12</v>
      </c>
      <c r="W220" s="29" t="s">
        <v>674</v>
      </c>
      <c r="X220" s="29" t="s">
        <v>675</v>
      </c>
      <c r="Y220" s="29" t="s">
        <v>277</v>
      </c>
      <c r="Z220" s="29" t="s">
        <v>279</v>
      </c>
      <c r="AA220" s="31" t="s">
        <v>167</v>
      </c>
      <c r="AB220" s="31"/>
    </row>
    <row r="221" s="6" customFormat="1" ht="108" spans="1:28">
      <c r="A221" s="45" t="s">
        <v>704</v>
      </c>
      <c r="B221" s="28" t="s">
        <v>705</v>
      </c>
      <c r="C221" s="26" t="s">
        <v>42</v>
      </c>
      <c r="D221" s="26" t="s">
        <v>43</v>
      </c>
      <c r="E221" s="29" t="s">
        <v>265</v>
      </c>
      <c r="F221" s="33" t="s">
        <v>695</v>
      </c>
      <c r="G221" s="29">
        <f t="shared" si="35"/>
        <v>400</v>
      </c>
      <c r="H221" s="29">
        <v>280</v>
      </c>
      <c r="I221" s="29">
        <v>120</v>
      </c>
      <c r="J221" s="29"/>
      <c r="K221" s="29"/>
      <c r="L221" s="29" t="s">
        <v>682</v>
      </c>
      <c r="M221" s="33" t="s">
        <v>673</v>
      </c>
      <c r="N221" s="33" t="s">
        <v>673</v>
      </c>
      <c r="O221" s="29"/>
      <c r="P221" s="29">
        <v>1</v>
      </c>
      <c r="Q221" s="81">
        <v>0.03</v>
      </c>
      <c r="R221" s="29">
        <v>0.02</v>
      </c>
      <c r="S221" s="29">
        <v>0.01</v>
      </c>
      <c r="T221" s="29">
        <v>0.14</v>
      </c>
      <c r="U221" s="29">
        <v>0.09</v>
      </c>
      <c r="V221" s="29">
        <v>0.05</v>
      </c>
      <c r="W221" s="29" t="s">
        <v>674</v>
      </c>
      <c r="X221" s="29" t="s">
        <v>675</v>
      </c>
      <c r="Y221" s="29" t="s">
        <v>265</v>
      </c>
      <c r="Z221" s="31" t="s">
        <v>677</v>
      </c>
      <c r="AA221" s="31" t="s">
        <v>167</v>
      </c>
      <c r="AB221" s="31"/>
    </row>
    <row r="222" s="6" customFormat="1" ht="108" spans="1:28">
      <c r="A222" s="45" t="s">
        <v>706</v>
      </c>
      <c r="B222" s="28" t="s">
        <v>707</v>
      </c>
      <c r="C222" s="26" t="s">
        <v>42</v>
      </c>
      <c r="D222" s="26" t="s">
        <v>43</v>
      </c>
      <c r="E222" s="29" t="s">
        <v>708</v>
      </c>
      <c r="F222" s="33" t="s">
        <v>698</v>
      </c>
      <c r="G222" s="29">
        <f t="shared" si="35"/>
        <v>200</v>
      </c>
      <c r="H222" s="29"/>
      <c r="I222" s="29">
        <v>200</v>
      </c>
      <c r="J222" s="29"/>
      <c r="K222" s="29"/>
      <c r="L222" s="29" t="s">
        <v>682</v>
      </c>
      <c r="M222" s="33" t="s">
        <v>673</v>
      </c>
      <c r="N222" s="33" t="s">
        <v>673</v>
      </c>
      <c r="O222" s="29"/>
      <c r="P222" s="29">
        <v>2</v>
      </c>
      <c r="Q222" s="81">
        <v>0.04</v>
      </c>
      <c r="R222" s="29">
        <v>0.02</v>
      </c>
      <c r="S222" s="29">
        <v>0.02</v>
      </c>
      <c r="T222" s="29">
        <v>0.15</v>
      </c>
      <c r="U222" s="29">
        <v>0.08</v>
      </c>
      <c r="V222" s="29">
        <v>0.07</v>
      </c>
      <c r="W222" s="29" t="s">
        <v>674</v>
      </c>
      <c r="X222" s="29" t="s">
        <v>675</v>
      </c>
      <c r="Y222" s="31" t="s">
        <v>708</v>
      </c>
      <c r="Z222" s="31" t="s">
        <v>709</v>
      </c>
      <c r="AA222" s="31" t="s">
        <v>51</v>
      </c>
      <c r="AB222" s="31"/>
    </row>
    <row r="223" s="6" customFormat="1" ht="54" spans="1:28">
      <c r="A223" s="45" t="s">
        <v>710</v>
      </c>
      <c r="B223" s="28" t="s">
        <v>711</v>
      </c>
      <c r="C223" s="26" t="s">
        <v>42</v>
      </c>
      <c r="D223" s="26" t="s">
        <v>43</v>
      </c>
      <c r="E223" s="29" t="s">
        <v>243</v>
      </c>
      <c r="F223" s="33" t="s">
        <v>712</v>
      </c>
      <c r="G223" s="29">
        <f t="shared" si="35"/>
        <v>100</v>
      </c>
      <c r="H223" s="29"/>
      <c r="I223" s="29">
        <v>100</v>
      </c>
      <c r="J223" s="29"/>
      <c r="K223" s="29"/>
      <c r="L223" s="29" t="s">
        <v>63</v>
      </c>
      <c r="M223" s="33" t="s">
        <v>673</v>
      </c>
      <c r="N223" s="33" t="s">
        <v>673</v>
      </c>
      <c r="O223" s="29">
        <v>2</v>
      </c>
      <c r="P223" s="29">
        <v>2</v>
      </c>
      <c r="Q223" s="81">
        <v>0.12</v>
      </c>
      <c r="R223" s="29">
        <v>0.1</v>
      </c>
      <c r="S223" s="29">
        <v>0.02</v>
      </c>
      <c r="T223" s="29">
        <v>0.53</v>
      </c>
      <c r="U223" s="29">
        <v>0.45</v>
      </c>
      <c r="V223" s="29">
        <v>0.08</v>
      </c>
      <c r="W223" s="29" t="s">
        <v>674</v>
      </c>
      <c r="X223" s="29" t="s">
        <v>675</v>
      </c>
      <c r="Y223" s="29" t="s">
        <v>243</v>
      </c>
      <c r="Z223" s="29" t="s">
        <v>245</v>
      </c>
      <c r="AA223" s="31" t="s">
        <v>51</v>
      </c>
      <c r="AB223" s="31"/>
    </row>
    <row r="224" s="6" customFormat="1" ht="108" spans="1:28">
      <c r="A224" s="45" t="s">
        <v>713</v>
      </c>
      <c r="B224" s="28" t="s">
        <v>714</v>
      </c>
      <c r="C224" s="45" t="s">
        <v>42</v>
      </c>
      <c r="D224" s="45" t="s">
        <v>43</v>
      </c>
      <c r="E224" s="45" t="s">
        <v>321</v>
      </c>
      <c r="F224" s="35" t="s">
        <v>715</v>
      </c>
      <c r="G224" s="29">
        <f t="shared" si="35"/>
        <v>750</v>
      </c>
      <c r="H224" s="29"/>
      <c r="I224" s="29">
        <v>750</v>
      </c>
      <c r="J224" s="29"/>
      <c r="K224" s="29"/>
      <c r="L224" s="29" t="s">
        <v>682</v>
      </c>
      <c r="M224" s="35" t="s">
        <v>673</v>
      </c>
      <c r="N224" s="35" t="s">
        <v>673</v>
      </c>
      <c r="O224" s="45"/>
      <c r="P224" s="45">
        <v>3</v>
      </c>
      <c r="Q224" s="45">
        <v>0.08</v>
      </c>
      <c r="R224" s="45">
        <v>0.05</v>
      </c>
      <c r="S224" s="45">
        <v>0.03</v>
      </c>
      <c r="T224" s="45">
        <v>0.37</v>
      </c>
      <c r="U224" s="45">
        <v>0.23</v>
      </c>
      <c r="V224" s="45">
        <v>0.14</v>
      </c>
      <c r="W224" s="45" t="s">
        <v>674</v>
      </c>
      <c r="X224" s="45" t="s">
        <v>675</v>
      </c>
      <c r="Y224" s="45" t="s">
        <v>321</v>
      </c>
      <c r="Z224" s="45" t="s">
        <v>326</v>
      </c>
      <c r="AA224" s="31" t="s">
        <v>51</v>
      </c>
      <c r="AB224" s="31"/>
    </row>
    <row r="225" s="6" customFormat="1" ht="108" spans="1:28">
      <c r="A225" s="26">
        <v>2</v>
      </c>
      <c r="B225" s="28" t="s">
        <v>716</v>
      </c>
      <c r="C225" s="26" t="s">
        <v>42</v>
      </c>
      <c r="D225" s="26" t="s">
        <v>43</v>
      </c>
      <c r="E225" s="29" t="s">
        <v>717</v>
      </c>
      <c r="F225" s="33" t="s">
        <v>718</v>
      </c>
      <c r="G225" s="29">
        <f>H225+I225+J225+K225</f>
        <v>7995</v>
      </c>
      <c r="H225" s="29">
        <f>SUM(H226:H245)</f>
        <v>6914</v>
      </c>
      <c r="I225" s="29">
        <f>SUM(I226:I245)</f>
        <v>1081</v>
      </c>
      <c r="J225" s="29">
        <f>SUM(J226:J245)</f>
        <v>0</v>
      </c>
      <c r="K225" s="29">
        <f>SUM(K226:K245)</f>
        <v>0</v>
      </c>
      <c r="L225" s="29" t="s">
        <v>56</v>
      </c>
      <c r="M225" s="33" t="s">
        <v>719</v>
      </c>
      <c r="N225" s="33" t="s">
        <v>719</v>
      </c>
      <c r="O225" s="29">
        <v>115</v>
      </c>
      <c r="P225" s="29">
        <v>103</v>
      </c>
      <c r="Q225" s="29">
        <f>R225+S225</f>
        <v>0.55</v>
      </c>
      <c r="R225" s="29">
        <v>0.2</v>
      </c>
      <c r="S225" s="29">
        <v>0.35</v>
      </c>
      <c r="T225" s="29">
        <f>U225+V225</f>
        <v>2.543</v>
      </c>
      <c r="U225" s="29">
        <v>0.862</v>
      </c>
      <c r="V225" s="29">
        <v>1.681</v>
      </c>
      <c r="W225" s="29" t="s">
        <v>674</v>
      </c>
      <c r="X225" s="29" t="s">
        <v>675</v>
      </c>
      <c r="Y225" s="29" t="s">
        <v>676</v>
      </c>
      <c r="Z225" s="31" t="s">
        <v>677</v>
      </c>
      <c r="AA225" s="31" t="s">
        <v>167</v>
      </c>
      <c r="AB225" s="31"/>
    </row>
    <row r="226" s="6" customFormat="1" ht="54" spans="1:28">
      <c r="A226" s="78" t="s">
        <v>171</v>
      </c>
      <c r="B226" s="37" t="s">
        <v>720</v>
      </c>
      <c r="C226" s="78" t="s">
        <v>42</v>
      </c>
      <c r="D226" s="78" t="s">
        <v>43</v>
      </c>
      <c r="E226" s="78" t="s">
        <v>321</v>
      </c>
      <c r="F226" s="49" t="s">
        <v>721</v>
      </c>
      <c r="G226" s="29">
        <f>SUBTOTAL(9,H226:K226)</f>
        <v>300</v>
      </c>
      <c r="H226" s="29">
        <v>300</v>
      </c>
      <c r="I226" s="29"/>
      <c r="J226" s="29"/>
      <c r="K226" s="29"/>
      <c r="L226" s="29" t="s">
        <v>118</v>
      </c>
      <c r="M226" s="49" t="s">
        <v>719</v>
      </c>
      <c r="N226" s="49" t="s">
        <v>719</v>
      </c>
      <c r="O226" s="78"/>
      <c r="P226" s="78">
        <v>9</v>
      </c>
      <c r="Q226" s="78">
        <f>R226+S226</f>
        <v>0.06</v>
      </c>
      <c r="R226" s="78">
        <v>0.01</v>
      </c>
      <c r="S226" s="78">
        <v>0.05</v>
      </c>
      <c r="T226" s="78">
        <f>U226+V226</f>
        <v>0.24</v>
      </c>
      <c r="U226" s="78">
        <v>0.04</v>
      </c>
      <c r="V226" s="78">
        <v>0.2</v>
      </c>
      <c r="W226" s="78" t="s">
        <v>674</v>
      </c>
      <c r="X226" s="78" t="s">
        <v>675</v>
      </c>
      <c r="Y226" s="78" t="s">
        <v>321</v>
      </c>
      <c r="Z226" s="78" t="s">
        <v>326</v>
      </c>
      <c r="AA226" s="31" t="s">
        <v>167</v>
      </c>
      <c r="AB226" s="31"/>
    </row>
    <row r="227" s="6" customFormat="1" ht="52" customHeight="1" spans="1:28">
      <c r="A227" s="79"/>
      <c r="B227" s="39"/>
      <c r="C227" s="79"/>
      <c r="D227" s="79"/>
      <c r="E227" s="79"/>
      <c r="F227" s="51"/>
      <c r="G227" s="29">
        <f>SUBTOTAL(9,H227:K227)</f>
        <v>100</v>
      </c>
      <c r="H227" s="29">
        <v>100</v>
      </c>
      <c r="I227" s="29"/>
      <c r="J227" s="29"/>
      <c r="K227" s="29"/>
      <c r="L227" s="29" t="s">
        <v>722</v>
      </c>
      <c r="M227" s="51"/>
      <c r="N227" s="51"/>
      <c r="O227" s="79"/>
      <c r="P227" s="79"/>
      <c r="Q227" s="79"/>
      <c r="R227" s="79"/>
      <c r="S227" s="79"/>
      <c r="T227" s="79"/>
      <c r="U227" s="79"/>
      <c r="V227" s="79"/>
      <c r="W227" s="79"/>
      <c r="X227" s="79"/>
      <c r="Y227" s="79"/>
      <c r="Z227" s="79"/>
      <c r="AA227" s="31"/>
      <c r="AB227" s="31"/>
    </row>
    <row r="228" s="6" customFormat="1" ht="108" spans="1:28">
      <c r="A228" s="45" t="s">
        <v>178</v>
      </c>
      <c r="B228" s="28" t="s">
        <v>723</v>
      </c>
      <c r="C228" s="26" t="s">
        <v>42</v>
      </c>
      <c r="D228" s="26" t="s">
        <v>43</v>
      </c>
      <c r="E228" s="29" t="s">
        <v>269</v>
      </c>
      <c r="F228" s="33" t="s">
        <v>724</v>
      </c>
      <c r="G228" s="29">
        <f t="shared" ref="G228:G245" si="36">SUBTOTAL(9,H228:K228)</f>
        <v>450</v>
      </c>
      <c r="H228" s="29">
        <v>250</v>
      </c>
      <c r="I228" s="29">
        <v>200</v>
      </c>
      <c r="J228" s="29"/>
      <c r="K228" s="29"/>
      <c r="L228" s="29" t="s">
        <v>56</v>
      </c>
      <c r="M228" s="33" t="s">
        <v>719</v>
      </c>
      <c r="N228" s="33" t="s">
        <v>719</v>
      </c>
      <c r="O228" s="29"/>
      <c r="P228" s="29">
        <v>8</v>
      </c>
      <c r="Q228" s="29">
        <f t="shared" ref="Q228:Q240" si="37">R228+S228</f>
        <v>0.05</v>
      </c>
      <c r="R228" s="29">
        <v>0.01</v>
      </c>
      <c r="S228" s="29">
        <v>0.04</v>
      </c>
      <c r="T228" s="29">
        <f t="shared" ref="T228:T240" si="38">U228+V228</f>
        <v>0.2</v>
      </c>
      <c r="U228" s="29">
        <v>0.04</v>
      </c>
      <c r="V228" s="29">
        <v>0.16</v>
      </c>
      <c r="W228" s="29" t="s">
        <v>674</v>
      </c>
      <c r="X228" s="29" t="s">
        <v>675</v>
      </c>
      <c r="Y228" s="29" t="s">
        <v>269</v>
      </c>
      <c r="Z228" s="29" t="s">
        <v>271</v>
      </c>
      <c r="AA228" s="31" t="s">
        <v>167</v>
      </c>
      <c r="AB228" s="31"/>
    </row>
    <row r="229" s="6" customFormat="1" ht="108" spans="1:28">
      <c r="A229" s="45" t="s">
        <v>183</v>
      </c>
      <c r="B229" s="28" t="s">
        <v>725</v>
      </c>
      <c r="C229" s="26" t="s">
        <v>42</v>
      </c>
      <c r="D229" s="26" t="s">
        <v>43</v>
      </c>
      <c r="E229" s="29" t="s">
        <v>277</v>
      </c>
      <c r="F229" s="33" t="s">
        <v>726</v>
      </c>
      <c r="G229" s="29">
        <f t="shared" si="36"/>
        <v>500</v>
      </c>
      <c r="H229" s="29">
        <v>300</v>
      </c>
      <c r="I229" s="29">
        <v>200</v>
      </c>
      <c r="J229" s="29"/>
      <c r="K229" s="29"/>
      <c r="L229" s="29" t="s">
        <v>56</v>
      </c>
      <c r="M229" s="33" t="s">
        <v>719</v>
      </c>
      <c r="N229" s="33" t="s">
        <v>719</v>
      </c>
      <c r="O229" s="29"/>
      <c r="P229" s="29">
        <v>10</v>
      </c>
      <c r="Q229" s="29">
        <f t="shared" si="37"/>
        <v>0.08</v>
      </c>
      <c r="R229" s="29">
        <v>0.02</v>
      </c>
      <c r="S229" s="29">
        <v>0.06</v>
      </c>
      <c r="T229" s="29">
        <f t="shared" si="38"/>
        <v>0.32</v>
      </c>
      <c r="U229" s="29">
        <v>0.08</v>
      </c>
      <c r="V229" s="29">
        <v>0.24</v>
      </c>
      <c r="W229" s="29" t="s">
        <v>674</v>
      </c>
      <c r="X229" s="29" t="s">
        <v>675</v>
      </c>
      <c r="Y229" s="29" t="s">
        <v>277</v>
      </c>
      <c r="Z229" s="29" t="s">
        <v>279</v>
      </c>
      <c r="AA229" s="31" t="s">
        <v>167</v>
      </c>
      <c r="AB229" s="31"/>
    </row>
    <row r="230" s="6" customFormat="1" ht="54" spans="1:28">
      <c r="A230" s="45" t="s">
        <v>188</v>
      </c>
      <c r="B230" s="28" t="s">
        <v>727</v>
      </c>
      <c r="C230" s="26" t="s">
        <v>42</v>
      </c>
      <c r="D230" s="26" t="s">
        <v>43</v>
      </c>
      <c r="E230" s="29" t="s">
        <v>258</v>
      </c>
      <c r="F230" s="33" t="s">
        <v>728</v>
      </c>
      <c r="G230" s="29">
        <f t="shared" si="36"/>
        <v>100</v>
      </c>
      <c r="H230" s="29">
        <v>100</v>
      </c>
      <c r="I230" s="29"/>
      <c r="J230" s="29"/>
      <c r="K230" s="29"/>
      <c r="L230" s="29" t="s">
        <v>118</v>
      </c>
      <c r="M230" s="33" t="s">
        <v>719</v>
      </c>
      <c r="N230" s="33" t="s">
        <v>719</v>
      </c>
      <c r="O230" s="29">
        <v>7</v>
      </c>
      <c r="P230" s="29"/>
      <c r="Q230" s="29">
        <f t="shared" si="37"/>
        <v>0.07</v>
      </c>
      <c r="R230" s="29">
        <v>0.05</v>
      </c>
      <c r="S230" s="29">
        <v>0.02</v>
      </c>
      <c r="T230" s="29">
        <f t="shared" si="38"/>
        <v>0.28</v>
      </c>
      <c r="U230" s="29">
        <v>0.2</v>
      </c>
      <c r="V230" s="29">
        <v>0.08</v>
      </c>
      <c r="W230" s="29" t="s">
        <v>674</v>
      </c>
      <c r="X230" s="29" t="s">
        <v>675</v>
      </c>
      <c r="Y230" s="29" t="s">
        <v>258</v>
      </c>
      <c r="Z230" s="29" t="s">
        <v>260</v>
      </c>
      <c r="AA230" s="31" t="s">
        <v>177</v>
      </c>
      <c r="AB230" s="31"/>
    </row>
    <row r="231" s="6" customFormat="1" ht="108" spans="1:28">
      <c r="A231" s="45" t="s">
        <v>193</v>
      </c>
      <c r="B231" s="28" t="s">
        <v>729</v>
      </c>
      <c r="C231" s="26" t="s">
        <v>42</v>
      </c>
      <c r="D231" s="26" t="s">
        <v>43</v>
      </c>
      <c r="E231" s="29" t="s">
        <v>223</v>
      </c>
      <c r="F231" s="33" t="s">
        <v>730</v>
      </c>
      <c r="G231" s="29">
        <f t="shared" si="36"/>
        <v>220</v>
      </c>
      <c r="H231" s="29">
        <v>100</v>
      </c>
      <c r="I231" s="29">
        <v>120</v>
      </c>
      <c r="J231" s="29"/>
      <c r="K231" s="29"/>
      <c r="L231" s="29" t="s">
        <v>56</v>
      </c>
      <c r="M231" s="33" t="s">
        <v>719</v>
      </c>
      <c r="N231" s="33" t="s">
        <v>719</v>
      </c>
      <c r="O231" s="29">
        <v>6</v>
      </c>
      <c r="P231" s="29"/>
      <c r="Q231" s="29">
        <f t="shared" si="37"/>
        <v>0.06</v>
      </c>
      <c r="R231" s="29">
        <v>0.05</v>
      </c>
      <c r="S231" s="29">
        <v>0.01</v>
      </c>
      <c r="T231" s="29">
        <f t="shared" si="38"/>
        <v>0.24</v>
      </c>
      <c r="U231" s="29">
        <v>0.2</v>
      </c>
      <c r="V231" s="29">
        <v>0.04</v>
      </c>
      <c r="W231" s="29" t="s">
        <v>674</v>
      </c>
      <c r="X231" s="29" t="s">
        <v>675</v>
      </c>
      <c r="Y231" s="29" t="s">
        <v>223</v>
      </c>
      <c r="Z231" s="29" t="s">
        <v>225</v>
      </c>
      <c r="AA231" s="31" t="s">
        <v>167</v>
      </c>
      <c r="AB231" s="31"/>
    </row>
    <row r="232" s="6" customFormat="1" ht="54" spans="1:28">
      <c r="A232" s="45" t="s">
        <v>198</v>
      </c>
      <c r="B232" s="28" t="s">
        <v>731</v>
      </c>
      <c r="C232" s="26" t="s">
        <v>42</v>
      </c>
      <c r="D232" s="26" t="s">
        <v>43</v>
      </c>
      <c r="E232" s="29" t="s">
        <v>218</v>
      </c>
      <c r="F232" s="33" t="s">
        <v>728</v>
      </c>
      <c r="G232" s="29">
        <f t="shared" si="36"/>
        <v>100</v>
      </c>
      <c r="H232" s="29">
        <v>100</v>
      </c>
      <c r="I232" s="29"/>
      <c r="J232" s="29"/>
      <c r="K232" s="29"/>
      <c r="L232" s="29" t="s">
        <v>118</v>
      </c>
      <c r="M232" s="33" t="s">
        <v>719</v>
      </c>
      <c r="N232" s="33" t="s">
        <v>719</v>
      </c>
      <c r="O232" s="29">
        <v>6</v>
      </c>
      <c r="P232" s="29">
        <v>1</v>
      </c>
      <c r="Q232" s="29">
        <f t="shared" si="37"/>
        <v>0.06</v>
      </c>
      <c r="R232" s="29">
        <v>0.05</v>
      </c>
      <c r="S232" s="29">
        <v>0.01</v>
      </c>
      <c r="T232" s="29">
        <f t="shared" si="38"/>
        <v>0.24</v>
      </c>
      <c r="U232" s="29">
        <v>0.2</v>
      </c>
      <c r="V232" s="29">
        <v>0.04</v>
      </c>
      <c r="W232" s="29" t="s">
        <v>674</v>
      </c>
      <c r="X232" s="29" t="s">
        <v>675</v>
      </c>
      <c r="Y232" s="29" t="s">
        <v>218</v>
      </c>
      <c r="Z232" s="29" t="s">
        <v>220</v>
      </c>
      <c r="AA232" s="31" t="s">
        <v>177</v>
      </c>
      <c r="AB232" s="31"/>
    </row>
    <row r="233" s="6" customFormat="1" ht="108" spans="1:28">
      <c r="A233" s="45" t="s">
        <v>201</v>
      </c>
      <c r="B233" s="28" t="s">
        <v>732</v>
      </c>
      <c r="C233" s="26" t="s">
        <v>42</v>
      </c>
      <c r="D233" s="26" t="s">
        <v>43</v>
      </c>
      <c r="E233" s="29" t="s">
        <v>185</v>
      </c>
      <c r="F233" s="33" t="s">
        <v>730</v>
      </c>
      <c r="G233" s="29">
        <f t="shared" si="36"/>
        <v>220</v>
      </c>
      <c r="H233" s="29">
        <v>100</v>
      </c>
      <c r="I233" s="29">
        <v>120</v>
      </c>
      <c r="J233" s="29"/>
      <c r="K233" s="29"/>
      <c r="L233" s="29" t="s">
        <v>56</v>
      </c>
      <c r="M233" s="33" t="s">
        <v>719</v>
      </c>
      <c r="N233" s="33" t="s">
        <v>719</v>
      </c>
      <c r="O233" s="29">
        <v>5</v>
      </c>
      <c r="P233" s="29">
        <v>5</v>
      </c>
      <c r="Q233" s="29">
        <f t="shared" si="37"/>
        <v>0.1</v>
      </c>
      <c r="R233" s="29">
        <v>0.05</v>
      </c>
      <c r="S233" s="29">
        <v>0.05</v>
      </c>
      <c r="T233" s="29">
        <f t="shared" si="38"/>
        <v>0.4</v>
      </c>
      <c r="U233" s="29">
        <v>0.2</v>
      </c>
      <c r="V233" s="29">
        <v>0.2</v>
      </c>
      <c r="W233" s="29" t="s">
        <v>674</v>
      </c>
      <c r="X233" s="29" t="s">
        <v>675</v>
      </c>
      <c r="Y233" s="29" t="s">
        <v>185</v>
      </c>
      <c r="Z233" s="29" t="s">
        <v>187</v>
      </c>
      <c r="AA233" s="31" t="s">
        <v>167</v>
      </c>
      <c r="AB233" s="31"/>
    </row>
    <row r="234" s="6" customFormat="1" ht="54" spans="1:28">
      <c r="A234" s="45" t="s">
        <v>206</v>
      </c>
      <c r="B234" s="28" t="s">
        <v>733</v>
      </c>
      <c r="C234" s="26" t="s">
        <v>42</v>
      </c>
      <c r="D234" s="26" t="s">
        <v>43</v>
      </c>
      <c r="E234" s="29" t="s">
        <v>195</v>
      </c>
      <c r="F234" s="33" t="s">
        <v>734</v>
      </c>
      <c r="G234" s="29">
        <f t="shared" si="36"/>
        <v>200</v>
      </c>
      <c r="H234" s="29">
        <v>200</v>
      </c>
      <c r="I234" s="29"/>
      <c r="J234" s="29"/>
      <c r="K234" s="29"/>
      <c r="L234" s="29" t="s">
        <v>118</v>
      </c>
      <c r="M234" s="33" t="s">
        <v>719</v>
      </c>
      <c r="N234" s="33" t="s">
        <v>719</v>
      </c>
      <c r="O234" s="29">
        <v>13</v>
      </c>
      <c r="P234" s="29"/>
      <c r="Q234" s="29">
        <f t="shared" si="37"/>
        <v>0.11</v>
      </c>
      <c r="R234" s="29">
        <v>0.08</v>
      </c>
      <c r="S234" s="29">
        <v>0.03</v>
      </c>
      <c r="T234" s="29">
        <f t="shared" si="38"/>
        <v>0.44</v>
      </c>
      <c r="U234" s="29">
        <v>0.32</v>
      </c>
      <c r="V234" s="29">
        <v>0.12</v>
      </c>
      <c r="W234" s="29" t="s">
        <v>674</v>
      </c>
      <c r="X234" s="29" t="s">
        <v>675</v>
      </c>
      <c r="Y234" s="29" t="s">
        <v>195</v>
      </c>
      <c r="Z234" s="29" t="s">
        <v>197</v>
      </c>
      <c r="AA234" s="31" t="s">
        <v>177</v>
      </c>
      <c r="AB234" s="31"/>
    </row>
    <row r="235" s="6" customFormat="1" ht="108" spans="1:28">
      <c r="A235" s="45" t="s">
        <v>211</v>
      </c>
      <c r="B235" s="28" t="s">
        <v>735</v>
      </c>
      <c r="C235" s="26" t="s">
        <v>42</v>
      </c>
      <c r="D235" s="26" t="s">
        <v>43</v>
      </c>
      <c r="E235" s="29" t="s">
        <v>213</v>
      </c>
      <c r="F235" s="33" t="s">
        <v>736</v>
      </c>
      <c r="G235" s="29">
        <f t="shared" si="36"/>
        <v>600</v>
      </c>
      <c r="H235" s="29">
        <v>400</v>
      </c>
      <c r="I235" s="29">
        <v>200</v>
      </c>
      <c r="J235" s="29"/>
      <c r="K235" s="29"/>
      <c r="L235" s="29" t="s">
        <v>56</v>
      </c>
      <c r="M235" s="33" t="s">
        <v>719</v>
      </c>
      <c r="N235" s="33" t="s">
        <v>719</v>
      </c>
      <c r="O235" s="29">
        <v>11</v>
      </c>
      <c r="P235" s="29">
        <v>1</v>
      </c>
      <c r="Q235" s="29">
        <f t="shared" si="37"/>
        <v>0.09</v>
      </c>
      <c r="R235" s="29">
        <v>0.08</v>
      </c>
      <c r="S235" s="29">
        <v>0.01</v>
      </c>
      <c r="T235" s="29">
        <f t="shared" si="38"/>
        <v>0.36</v>
      </c>
      <c r="U235" s="29">
        <v>0.32</v>
      </c>
      <c r="V235" s="29">
        <v>0.04</v>
      </c>
      <c r="W235" s="29" t="s">
        <v>674</v>
      </c>
      <c r="X235" s="29" t="s">
        <v>675</v>
      </c>
      <c r="Y235" s="29" t="s">
        <v>213</v>
      </c>
      <c r="Z235" s="31" t="s">
        <v>215</v>
      </c>
      <c r="AA235" s="31" t="s">
        <v>167</v>
      </c>
      <c r="AB235" s="31"/>
    </row>
    <row r="236" s="6" customFormat="1" ht="108" spans="1:28">
      <c r="A236" s="45" t="s">
        <v>216</v>
      </c>
      <c r="B236" s="28" t="s">
        <v>737</v>
      </c>
      <c r="C236" s="26" t="s">
        <v>42</v>
      </c>
      <c r="D236" s="26" t="s">
        <v>43</v>
      </c>
      <c r="E236" s="29" t="s">
        <v>173</v>
      </c>
      <c r="F236" s="33" t="s">
        <v>738</v>
      </c>
      <c r="G236" s="29">
        <f t="shared" si="36"/>
        <v>360</v>
      </c>
      <c r="H236" s="29">
        <v>200</v>
      </c>
      <c r="I236" s="29">
        <v>160</v>
      </c>
      <c r="J236" s="29"/>
      <c r="K236" s="29"/>
      <c r="L236" s="29" t="s">
        <v>56</v>
      </c>
      <c r="M236" s="33" t="s">
        <v>719</v>
      </c>
      <c r="N236" s="33" t="s">
        <v>719</v>
      </c>
      <c r="O236" s="29">
        <v>7</v>
      </c>
      <c r="P236" s="29">
        <v>5</v>
      </c>
      <c r="Q236" s="29">
        <f t="shared" si="37"/>
        <v>0.08</v>
      </c>
      <c r="R236" s="29">
        <v>0.05</v>
      </c>
      <c r="S236" s="29">
        <v>0.03</v>
      </c>
      <c r="T236" s="29">
        <f t="shared" si="38"/>
        <v>0.32</v>
      </c>
      <c r="U236" s="29">
        <v>0.2</v>
      </c>
      <c r="V236" s="29">
        <v>0.12</v>
      </c>
      <c r="W236" s="29" t="s">
        <v>674</v>
      </c>
      <c r="X236" s="29" t="s">
        <v>675</v>
      </c>
      <c r="Y236" s="29" t="s">
        <v>173</v>
      </c>
      <c r="Z236" s="29" t="s">
        <v>176</v>
      </c>
      <c r="AA236" s="31" t="s">
        <v>167</v>
      </c>
      <c r="AB236" s="31"/>
    </row>
    <row r="237" s="6" customFormat="1" ht="54" spans="1:28">
      <c r="A237" s="78" t="s">
        <v>221</v>
      </c>
      <c r="B237" s="37" t="s">
        <v>739</v>
      </c>
      <c r="C237" s="78" t="s">
        <v>42</v>
      </c>
      <c r="D237" s="78" t="s">
        <v>43</v>
      </c>
      <c r="E237" s="78" t="s">
        <v>243</v>
      </c>
      <c r="F237" s="49" t="s">
        <v>740</v>
      </c>
      <c r="G237" s="29">
        <f t="shared" si="36"/>
        <v>500</v>
      </c>
      <c r="H237" s="29">
        <v>500</v>
      </c>
      <c r="I237" s="29"/>
      <c r="J237" s="29"/>
      <c r="K237" s="29"/>
      <c r="L237" s="29" t="s">
        <v>118</v>
      </c>
      <c r="M237" s="49" t="s">
        <v>719</v>
      </c>
      <c r="N237" s="49" t="s">
        <v>719</v>
      </c>
      <c r="O237" s="78">
        <v>7</v>
      </c>
      <c r="P237" s="78">
        <v>6</v>
      </c>
      <c r="Q237" s="78">
        <f t="shared" si="37"/>
        <v>0.09</v>
      </c>
      <c r="R237" s="78">
        <v>0.06</v>
      </c>
      <c r="S237" s="78">
        <v>0.03</v>
      </c>
      <c r="T237" s="78">
        <f t="shared" si="38"/>
        <v>0.36</v>
      </c>
      <c r="U237" s="78">
        <v>0.24</v>
      </c>
      <c r="V237" s="78">
        <v>0.12</v>
      </c>
      <c r="W237" s="78" t="s">
        <v>674</v>
      </c>
      <c r="X237" s="78" t="s">
        <v>675</v>
      </c>
      <c r="Y237" s="78" t="s">
        <v>243</v>
      </c>
      <c r="Z237" s="78" t="s">
        <v>245</v>
      </c>
      <c r="AA237" s="31" t="s">
        <v>167</v>
      </c>
      <c r="AB237" s="31"/>
    </row>
    <row r="238" s="6" customFormat="1" ht="40.5" spans="1:28">
      <c r="A238" s="79"/>
      <c r="B238" s="39"/>
      <c r="C238" s="79"/>
      <c r="D238" s="79"/>
      <c r="E238" s="79"/>
      <c r="F238" s="51"/>
      <c r="G238" s="29">
        <f t="shared" si="36"/>
        <v>300</v>
      </c>
      <c r="H238" s="29">
        <v>300</v>
      </c>
      <c r="I238" s="29"/>
      <c r="J238" s="29"/>
      <c r="K238" s="29"/>
      <c r="L238" s="29" t="s">
        <v>722</v>
      </c>
      <c r="M238" s="51"/>
      <c r="N238" s="51"/>
      <c r="O238" s="79"/>
      <c r="P238" s="79"/>
      <c r="Q238" s="79"/>
      <c r="R238" s="79"/>
      <c r="S238" s="79"/>
      <c r="T238" s="79"/>
      <c r="U238" s="79"/>
      <c r="V238" s="79"/>
      <c r="W238" s="79"/>
      <c r="X238" s="79"/>
      <c r="Y238" s="79"/>
      <c r="Z238" s="79"/>
      <c r="AA238" s="31"/>
      <c r="AB238" s="31"/>
    </row>
    <row r="239" s="6" customFormat="1" ht="54" spans="1:28">
      <c r="A239" s="78" t="s">
        <v>226</v>
      </c>
      <c r="B239" s="37" t="s">
        <v>741</v>
      </c>
      <c r="C239" s="78" t="s">
        <v>42</v>
      </c>
      <c r="D239" s="78" t="s">
        <v>43</v>
      </c>
      <c r="E239" s="78" t="s">
        <v>208</v>
      </c>
      <c r="F239" s="49" t="s">
        <v>740</v>
      </c>
      <c r="G239" s="29">
        <f t="shared" si="36"/>
        <v>500</v>
      </c>
      <c r="H239" s="29">
        <v>500</v>
      </c>
      <c r="I239" s="29"/>
      <c r="J239" s="29"/>
      <c r="K239" s="29"/>
      <c r="L239" s="29" t="s">
        <v>118</v>
      </c>
      <c r="M239" s="49" t="s">
        <v>719</v>
      </c>
      <c r="N239" s="49" t="s">
        <v>719</v>
      </c>
      <c r="O239" s="78">
        <v>6</v>
      </c>
      <c r="P239" s="78">
        <v>3</v>
      </c>
      <c r="Q239" s="78">
        <f>R239+S239</f>
        <v>0.09</v>
      </c>
      <c r="R239" s="78">
        <v>0.06</v>
      </c>
      <c r="S239" s="78">
        <v>0.03</v>
      </c>
      <c r="T239" s="78">
        <f>U239+V239</f>
        <v>0.36</v>
      </c>
      <c r="U239" s="78">
        <v>0.24</v>
      </c>
      <c r="V239" s="78">
        <v>0.12</v>
      </c>
      <c r="W239" s="78" t="s">
        <v>674</v>
      </c>
      <c r="X239" s="78" t="s">
        <v>675</v>
      </c>
      <c r="Y239" s="78" t="s">
        <v>208</v>
      </c>
      <c r="Z239" s="78" t="s">
        <v>210</v>
      </c>
      <c r="AA239" s="31" t="s">
        <v>167</v>
      </c>
      <c r="AB239" s="31"/>
    </row>
    <row r="240" s="6" customFormat="1" ht="50" customHeight="1" spans="1:28">
      <c r="A240" s="79"/>
      <c r="B240" s="39"/>
      <c r="C240" s="79"/>
      <c r="D240" s="79"/>
      <c r="E240" s="79"/>
      <c r="F240" s="51"/>
      <c r="G240" s="29">
        <f t="shared" si="36"/>
        <v>300</v>
      </c>
      <c r="H240" s="29">
        <v>300</v>
      </c>
      <c r="I240" s="29"/>
      <c r="J240" s="29"/>
      <c r="K240" s="29"/>
      <c r="L240" s="29" t="s">
        <v>722</v>
      </c>
      <c r="M240" s="51"/>
      <c r="N240" s="51"/>
      <c r="O240" s="79"/>
      <c r="P240" s="79"/>
      <c r="Q240" s="79"/>
      <c r="R240" s="79"/>
      <c r="S240" s="79"/>
      <c r="T240" s="79"/>
      <c r="U240" s="79"/>
      <c r="V240" s="79"/>
      <c r="W240" s="79"/>
      <c r="X240" s="79"/>
      <c r="Y240" s="79"/>
      <c r="Z240" s="79"/>
      <c r="AA240" s="31"/>
      <c r="AB240" s="31"/>
    </row>
    <row r="241" s="6" customFormat="1" ht="54" spans="1:28">
      <c r="A241" s="45" t="s">
        <v>231</v>
      </c>
      <c r="B241" s="28" t="s">
        <v>742</v>
      </c>
      <c r="C241" s="26" t="s">
        <v>42</v>
      </c>
      <c r="D241" s="26" t="s">
        <v>43</v>
      </c>
      <c r="E241" s="29" t="s">
        <v>180</v>
      </c>
      <c r="F241" s="33" t="s">
        <v>743</v>
      </c>
      <c r="G241" s="29">
        <f t="shared" si="36"/>
        <v>120</v>
      </c>
      <c r="H241" s="29">
        <v>120</v>
      </c>
      <c r="I241" s="29"/>
      <c r="J241" s="29"/>
      <c r="K241" s="29"/>
      <c r="L241" s="29" t="s">
        <v>118</v>
      </c>
      <c r="M241" s="33" t="s">
        <v>719</v>
      </c>
      <c r="N241" s="33" t="s">
        <v>719</v>
      </c>
      <c r="O241" s="29">
        <v>4</v>
      </c>
      <c r="P241" s="29">
        <v>7</v>
      </c>
      <c r="Q241" s="29">
        <f>R241+S241</f>
        <v>0.11</v>
      </c>
      <c r="R241" s="29">
        <v>0.04</v>
      </c>
      <c r="S241" s="29">
        <v>0.07</v>
      </c>
      <c r="T241" s="29">
        <f>U241+V241</f>
        <v>0.44</v>
      </c>
      <c r="U241" s="29">
        <v>0.16</v>
      </c>
      <c r="V241" s="29">
        <v>0.28</v>
      </c>
      <c r="W241" s="29" t="s">
        <v>674</v>
      </c>
      <c r="X241" s="29" t="s">
        <v>675</v>
      </c>
      <c r="Y241" s="29" t="s">
        <v>180</v>
      </c>
      <c r="Z241" s="31" t="s">
        <v>182</v>
      </c>
      <c r="AA241" s="31" t="s">
        <v>177</v>
      </c>
      <c r="AB241" s="31"/>
    </row>
    <row r="242" s="6" customFormat="1" ht="54" spans="1:28">
      <c r="A242" s="45" t="s">
        <v>236</v>
      </c>
      <c r="B242" s="28" t="s">
        <v>744</v>
      </c>
      <c r="C242" s="26" t="s">
        <v>42</v>
      </c>
      <c r="D242" s="26" t="s">
        <v>43</v>
      </c>
      <c r="E242" s="29" t="s">
        <v>238</v>
      </c>
      <c r="F242" s="33" t="s">
        <v>745</v>
      </c>
      <c r="G242" s="29">
        <f t="shared" si="36"/>
        <v>230</v>
      </c>
      <c r="H242" s="29">
        <v>230</v>
      </c>
      <c r="I242" s="29"/>
      <c r="J242" s="29"/>
      <c r="K242" s="29"/>
      <c r="L242" s="29" t="s">
        <v>118</v>
      </c>
      <c r="M242" s="33" t="s">
        <v>719</v>
      </c>
      <c r="N242" s="33" t="s">
        <v>719</v>
      </c>
      <c r="O242" s="29">
        <v>2</v>
      </c>
      <c r="P242" s="29">
        <v>7</v>
      </c>
      <c r="Q242" s="29">
        <f>R242+S242</f>
        <v>0.1</v>
      </c>
      <c r="R242" s="29">
        <v>0.03</v>
      </c>
      <c r="S242" s="29">
        <v>0.07</v>
      </c>
      <c r="T242" s="29">
        <f>U242+V242</f>
        <v>0.4</v>
      </c>
      <c r="U242" s="29">
        <v>0.12</v>
      </c>
      <c r="V242" s="29">
        <v>0.28</v>
      </c>
      <c r="W242" s="29" t="s">
        <v>674</v>
      </c>
      <c r="X242" s="29" t="s">
        <v>675</v>
      </c>
      <c r="Y242" s="29" t="s">
        <v>238</v>
      </c>
      <c r="Z242" s="29" t="s">
        <v>240</v>
      </c>
      <c r="AA242" s="31" t="s">
        <v>177</v>
      </c>
      <c r="AB242" s="31"/>
    </row>
    <row r="243" s="6" customFormat="1" ht="54" spans="1:28">
      <c r="A243" s="78" t="s">
        <v>241</v>
      </c>
      <c r="B243" s="37" t="s">
        <v>746</v>
      </c>
      <c r="C243" s="78" t="s">
        <v>42</v>
      </c>
      <c r="D243" s="78" t="s">
        <v>43</v>
      </c>
      <c r="E243" s="78" t="s">
        <v>747</v>
      </c>
      <c r="F243" s="49" t="s">
        <v>748</v>
      </c>
      <c r="G243" s="29">
        <f t="shared" si="36"/>
        <v>1600</v>
      </c>
      <c r="H243" s="29">
        <v>1600</v>
      </c>
      <c r="I243" s="29"/>
      <c r="J243" s="29"/>
      <c r="K243" s="29"/>
      <c r="L243" s="29" t="s">
        <v>118</v>
      </c>
      <c r="M243" s="49" t="s">
        <v>719</v>
      </c>
      <c r="N243" s="49" t="s">
        <v>719</v>
      </c>
      <c r="O243" s="78"/>
      <c r="P243" s="78"/>
      <c r="Q243" s="78"/>
      <c r="R243" s="78"/>
      <c r="S243" s="78"/>
      <c r="T243" s="78"/>
      <c r="U243" s="78"/>
      <c r="V243" s="78"/>
      <c r="W243" s="78" t="s">
        <v>674</v>
      </c>
      <c r="X243" s="78" t="s">
        <v>675</v>
      </c>
      <c r="Y243" s="78" t="s">
        <v>747</v>
      </c>
      <c r="Z243" s="78" t="s">
        <v>749</v>
      </c>
      <c r="AA243" s="31" t="s">
        <v>167</v>
      </c>
      <c r="AB243" s="31"/>
    </row>
    <row r="244" s="6" customFormat="1" ht="41" customHeight="1" spans="1:28">
      <c r="A244" s="80"/>
      <c r="B244" s="71"/>
      <c r="C244" s="80"/>
      <c r="D244" s="80"/>
      <c r="E244" s="80"/>
      <c r="F244" s="72"/>
      <c r="G244" s="29">
        <f t="shared" si="36"/>
        <v>1014</v>
      </c>
      <c r="H244" s="29">
        <v>1014</v>
      </c>
      <c r="I244" s="29"/>
      <c r="J244" s="29"/>
      <c r="K244" s="29"/>
      <c r="L244" s="29" t="s">
        <v>722</v>
      </c>
      <c r="M244" s="72"/>
      <c r="N244" s="72"/>
      <c r="O244" s="80"/>
      <c r="P244" s="80"/>
      <c r="Q244" s="80"/>
      <c r="R244" s="80"/>
      <c r="S244" s="80"/>
      <c r="T244" s="80"/>
      <c r="U244" s="80"/>
      <c r="V244" s="80"/>
      <c r="W244" s="80"/>
      <c r="X244" s="80"/>
      <c r="Y244" s="80"/>
      <c r="Z244" s="80"/>
      <c r="AA244" s="31"/>
      <c r="AB244" s="31"/>
    </row>
    <row r="245" s="6" customFormat="1" ht="41" customHeight="1" spans="1:28">
      <c r="A245" s="79"/>
      <c r="B245" s="39"/>
      <c r="C245" s="79"/>
      <c r="D245" s="79"/>
      <c r="E245" s="79"/>
      <c r="F245" s="51"/>
      <c r="G245" s="29">
        <f t="shared" si="36"/>
        <v>281</v>
      </c>
      <c r="H245" s="29">
        <v>200</v>
      </c>
      <c r="I245" s="29">
        <v>81</v>
      </c>
      <c r="J245" s="29"/>
      <c r="K245" s="29"/>
      <c r="L245" s="29" t="s">
        <v>750</v>
      </c>
      <c r="M245" s="51"/>
      <c r="N245" s="51"/>
      <c r="O245" s="79"/>
      <c r="P245" s="79"/>
      <c r="Q245" s="79"/>
      <c r="R245" s="79"/>
      <c r="S245" s="79"/>
      <c r="T245" s="79"/>
      <c r="U245" s="79"/>
      <c r="V245" s="79"/>
      <c r="W245" s="79"/>
      <c r="X245" s="79"/>
      <c r="Y245" s="79"/>
      <c r="Z245" s="79"/>
      <c r="AA245" s="31"/>
      <c r="AB245" s="31"/>
    </row>
    <row r="246" s="6" customFormat="1" ht="26" customHeight="1" spans="1:28">
      <c r="A246" s="26"/>
      <c r="B246" s="27" t="s">
        <v>751</v>
      </c>
      <c r="C246" s="27"/>
      <c r="D246" s="27"/>
      <c r="E246" s="27"/>
      <c r="F246" s="33"/>
      <c r="G246" s="29"/>
      <c r="H246" s="29"/>
      <c r="I246" s="29"/>
      <c r="J246" s="29"/>
      <c r="K246" s="29"/>
      <c r="L246" s="29"/>
      <c r="M246" s="33"/>
      <c r="N246" s="33"/>
      <c r="O246" s="29"/>
      <c r="P246" s="29"/>
      <c r="Q246" s="29"/>
      <c r="R246" s="29"/>
      <c r="S246" s="29"/>
      <c r="T246" s="29"/>
      <c r="U246" s="29"/>
      <c r="V246" s="29"/>
      <c r="W246" s="29"/>
      <c r="X246" s="29"/>
      <c r="Y246" s="29"/>
      <c r="Z246" s="31"/>
      <c r="AA246" s="31"/>
      <c r="AB246" s="31"/>
    </row>
    <row r="247" s="6" customFormat="1" ht="26" customHeight="1" spans="1:28">
      <c r="A247" s="26"/>
      <c r="B247" s="28" t="s">
        <v>39</v>
      </c>
      <c r="C247" s="26"/>
      <c r="D247" s="26"/>
      <c r="E247" s="44"/>
      <c r="F247" s="33"/>
      <c r="G247" s="29"/>
      <c r="H247" s="29"/>
      <c r="I247" s="29"/>
      <c r="J247" s="29"/>
      <c r="K247" s="29"/>
      <c r="L247" s="29"/>
      <c r="M247" s="33"/>
      <c r="N247" s="33"/>
      <c r="O247" s="29"/>
      <c r="P247" s="29"/>
      <c r="Q247" s="29"/>
      <c r="R247" s="29"/>
      <c r="S247" s="29"/>
      <c r="T247" s="29"/>
      <c r="U247" s="29"/>
      <c r="V247" s="29"/>
      <c r="W247" s="29"/>
      <c r="X247" s="29"/>
      <c r="Y247" s="29"/>
      <c r="Z247" s="31"/>
      <c r="AA247" s="31"/>
      <c r="AB247" s="31"/>
    </row>
    <row r="248" s="6" customFormat="1" ht="26" customHeight="1" spans="1:28">
      <c r="A248" s="26"/>
      <c r="B248" s="27" t="s">
        <v>752</v>
      </c>
      <c r="C248" s="27"/>
      <c r="D248" s="27"/>
      <c r="E248" s="27"/>
      <c r="F248" s="33"/>
      <c r="G248" s="29"/>
      <c r="H248" s="29"/>
      <c r="I248" s="29"/>
      <c r="J248" s="29"/>
      <c r="K248" s="29"/>
      <c r="L248" s="29"/>
      <c r="M248" s="33"/>
      <c r="N248" s="33"/>
      <c r="O248" s="29"/>
      <c r="P248" s="29"/>
      <c r="Q248" s="29"/>
      <c r="R248" s="29"/>
      <c r="S248" s="29"/>
      <c r="T248" s="29"/>
      <c r="U248" s="29"/>
      <c r="V248" s="29"/>
      <c r="W248" s="29"/>
      <c r="X248" s="29"/>
      <c r="Y248" s="29"/>
      <c r="Z248" s="31"/>
      <c r="AA248" s="31"/>
      <c r="AB248" s="31"/>
    </row>
    <row r="249" s="8" customFormat="1" ht="26" customHeight="1" spans="1:28">
      <c r="A249" s="26"/>
      <c r="B249" s="28" t="s">
        <v>39</v>
      </c>
      <c r="C249" s="26"/>
      <c r="D249" s="26"/>
      <c r="E249" s="44"/>
      <c r="F249" s="33"/>
      <c r="G249" s="29"/>
      <c r="H249" s="29"/>
      <c r="I249" s="29"/>
      <c r="J249" s="29"/>
      <c r="K249" s="29"/>
      <c r="L249" s="29"/>
      <c r="M249" s="33"/>
      <c r="N249" s="33"/>
      <c r="O249" s="29"/>
      <c r="P249" s="29"/>
      <c r="Q249" s="29"/>
      <c r="R249" s="29"/>
      <c r="S249" s="29"/>
      <c r="T249" s="29"/>
      <c r="U249" s="29"/>
      <c r="V249" s="29"/>
      <c r="W249" s="29"/>
      <c r="X249" s="29"/>
      <c r="Y249" s="29"/>
      <c r="Z249" s="31"/>
      <c r="AA249" s="31"/>
      <c r="AB249" s="31"/>
    </row>
    <row r="250" s="8" customFormat="1" ht="38" customHeight="1" spans="1:28">
      <c r="A250" s="26"/>
      <c r="B250" s="27" t="s">
        <v>753</v>
      </c>
      <c r="C250" s="27"/>
      <c r="D250" s="27"/>
      <c r="E250" s="27"/>
      <c r="F250" s="33"/>
      <c r="G250" s="29"/>
      <c r="H250" s="29"/>
      <c r="I250" s="29"/>
      <c r="J250" s="29"/>
      <c r="K250" s="29"/>
      <c r="L250" s="29"/>
      <c r="M250" s="33"/>
      <c r="N250" s="33"/>
      <c r="O250" s="29"/>
      <c r="P250" s="29"/>
      <c r="Q250" s="29"/>
      <c r="R250" s="29"/>
      <c r="S250" s="29"/>
      <c r="T250" s="29"/>
      <c r="U250" s="29"/>
      <c r="V250" s="29"/>
      <c r="W250" s="29"/>
      <c r="X250" s="29"/>
      <c r="Y250" s="29"/>
      <c r="Z250" s="31"/>
      <c r="AA250" s="31"/>
      <c r="AB250" s="31"/>
    </row>
    <row r="251" s="8" customFormat="1" ht="26" customHeight="1" spans="1:28">
      <c r="A251" s="26"/>
      <c r="B251" s="28" t="s">
        <v>39</v>
      </c>
      <c r="C251" s="26"/>
      <c r="D251" s="26"/>
      <c r="E251" s="44"/>
      <c r="F251" s="33"/>
      <c r="G251" s="29"/>
      <c r="H251" s="29"/>
      <c r="I251" s="29"/>
      <c r="J251" s="29"/>
      <c r="K251" s="29"/>
      <c r="L251" s="29"/>
      <c r="M251" s="33"/>
      <c r="N251" s="33"/>
      <c r="O251" s="29"/>
      <c r="P251" s="29"/>
      <c r="Q251" s="29"/>
      <c r="R251" s="29"/>
      <c r="S251" s="29"/>
      <c r="T251" s="29"/>
      <c r="U251" s="29"/>
      <c r="V251" s="29"/>
      <c r="W251" s="29"/>
      <c r="X251" s="29"/>
      <c r="Y251" s="29"/>
      <c r="Z251" s="31"/>
      <c r="AA251" s="31"/>
      <c r="AB251" s="31"/>
    </row>
    <row r="252" s="8" customFormat="1" ht="39" customHeight="1" spans="1:28">
      <c r="A252" s="26"/>
      <c r="B252" s="27" t="s">
        <v>754</v>
      </c>
      <c r="C252" s="27"/>
      <c r="D252" s="27"/>
      <c r="E252" s="27"/>
      <c r="F252" s="33"/>
      <c r="G252" s="29"/>
      <c r="H252" s="29"/>
      <c r="I252" s="29"/>
      <c r="J252" s="29"/>
      <c r="K252" s="29"/>
      <c r="L252" s="29"/>
      <c r="M252" s="33"/>
      <c r="N252" s="33"/>
      <c r="O252" s="29"/>
      <c r="P252" s="29"/>
      <c r="Q252" s="29"/>
      <c r="R252" s="29"/>
      <c r="S252" s="29"/>
      <c r="T252" s="29"/>
      <c r="U252" s="29"/>
      <c r="V252" s="29"/>
      <c r="W252" s="29"/>
      <c r="X252" s="29"/>
      <c r="Y252" s="29"/>
      <c r="Z252" s="31"/>
      <c r="AA252" s="31"/>
      <c r="AB252" s="31"/>
    </row>
    <row r="253" s="8" customFormat="1" ht="26" customHeight="1" spans="1:28">
      <c r="A253" s="26"/>
      <c r="B253" s="28" t="s">
        <v>39</v>
      </c>
      <c r="C253" s="26"/>
      <c r="D253" s="26"/>
      <c r="E253" s="44"/>
      <c r="F253" s="33"/>
      <c r="G253" s="29"/>
      <c r="H253" s="29"/>
      <c r="I253" s="29"/>
      <c r="J253" s="29"/>
      <c r="K253" s="29"/>
      <c r="L253" s="29"/>
      <c r="M253" s="33"/>
      <c r="N253" s="33"/>
      <c r="O253" s="29"/>
      <c r="P253" s="29"/>
      <c r="Q253" s="29"/>
      <c r="R253" s="29"/>
      <c r="S253" s="29"/>
      <c r="T253" s="29"/>
      <c r="U253" s="29"/>
      <c r="V253" s="29"/>
      <c r="W253" s="29"/>
      <c r="X253" s="29"/>
      <c r="Y253" s="29"/>
      <c r="Z253" s="31"/>
      <c r="AA253" s="31"/>
      <c r="AB253" s="31"/>
    </row>
    <row r="254" s="8" customFormat="1" ht="39" customHeight="1" spans="1:28">
      <c r="A254" s="26"/>
      <c r="B254" s="27" t="s">
        <v>755</v>
      </c>
      <c r="C254" s="27"/>
      <c r="D254" s="27"/>
      <c r="E254" s="27"/>
      <c r="F254" s="33"/>
      <c r="G254" s="29">
        <f>SUM(G255:G256)</f>
        <v>421</v>
      </c>
      <c r="H254" s="29">
        <f>SUM(H255:H256)</f>
        <v>210</v>
      </c>
      <c r="I254" s="29">
        <f>SUM(I255:I256)</f>
        <v>211</v>
      </c>
      <c r="J254" s="29">
        <f>SUM(J255:J256)</f>
        <v>0</v>
      </c>
      <c r="K254" s="29">
        <f>SUM(K255:K256)</f>
        <v>0</v>
      </c>
      <c r="L254" s="29"/>
      <c r="M254" s="33"/>
      <c r="N254" s="33"/>
      <c r="O254" s="29"/>
      <c r="P254" s="29"/>
      <c r="Q254" s="29"/>
      <c r="R254" s="29"/>
      <c r="S254" s="29"/>
      <c r="T254" s="29"/>
      <c r="U254" s="29"/>
      <c r="V254" s="29"/>
      <c r="W254" s="29"/>
      <c r="X254" s="29"/>
      <c r="Y254" s="29"/>
      <c r="Z254" s="31"/>
      <c r="AA254" s="31"/>
      <c r="AB254" s="31"/>
    </row>
    <row r="255" s="8" customFormat="1" ht="54" spans="1:28">
      <c r="A255" s="36">
        <v>1</v>
      </c>
      <c r="B255" s="37" t="s">
        <v>756</v>
      </c>
      <c r="C255" s="36" t="s">
        <v>42</v>
      </c>
      <c r="D255" s="36" t="s">
        <v>43</v>
      </c>
      <c r="E255" s="36" t="s">
        <v>134</v>
      </c>
      <c r="F255" s="49" t="s">
        <v>757</v>
      </c>
      <c r="G255" s="29">
        <f>H255+I255+J255+K255</f>
        <v>211</v>
      </c>
      <c r="H255" s="29"/>
      <c r="I255" s="29">
        <v>211</v>
      </c>
      <c r="J255" s="29"/>
      <c r="K255" s="29"/>
      <c r="L255" s="29" t="s">
        <v>610</v>
      </c>
      <c r="M255" s="49" t="s">
        <v>758</v>
      </c>
      <c r="N255" s="49" t="s">
        <v>758</v>
      </c>
      <c r="O255" s="36">
        <v>98</v>
      </c>
      <c r="P255" s="36"/>
      <c r="Q255" s="36">
        <f>R255+S255</f>
        <v>0.0117</v>
      </c>
      <c r="R255" s="36">
        <v>0.0117</v>
      </c>
      <c r="S255" s="36"/>
      <c r="T255" s="36">
        <f>U255+V255</f>
        <v>0.0584</v>
      </c>
      <c r="U255" s="36">
        <v>0.0584</v>
      </c>
      <c r="V255" s="36"/>
      <c r="W255" s="36" t="s">
        <v>519</v>
      </c>
      <c r="X255" s="36" t="s">
        <v>520</v>
      </c>
      <c r="Y255" s="36" t="s">
        <v>759</v>
      </c>
      <c r="Z255" s="36" t="s">
        <v>760</v>
      </c>
      <c r="AA255" s="31" t="s">
        <v>607</v>
      </c>
      <c r="AB255" s="31" t="s">
        <v>618</v>
      </c>
    </row>
    <row r="256" s="8" customFormat="1" ht="54" spans="1:28">
      <c r="A256" s="38"/>
      <c r="B256" s="39"/>
      <c r="C256" s="38"/>
      <c r="D256" s="38"/>
      <c r="E256" s="38"/>
      <c r="F256" s="51"/>
      <c r="G256" s="29">
        <f>H256+I256+J256+K256</f>
        <v>210</v>
      </c>
      <c r="H256" s="29">
        <v>210</v>
      </c>
      <c r="I256" s="29"/>
      <c r="J256" s="29"/>
      <c r="K256" s="29"/>
      <c r="L256" s="29" t="s">
        <v>761</v>
      </c>
      <c r="M256" s="51"/>
      <c r="N256" s="51"/>
      <c r="O256" s="38"/>
      <c r="P256" s="38"/>
      <c r="Q256" s="38"/>
      <c r="R256" s="38"/>
      <c r="S256" s="38"/>
      <c r="T256" s="38"/>
      <c r="U256" s="38"/>
      <c r="V256" s="38"/>
      <c r="W256" s="38"/>
      <c r="X256" s="38"/>
      <c r="Y256" s="38"/>
      <c r="Z256" s="38"/>
      <c r="AA256" s="26" t="s">
        <v>607</v>
      </c>
      <c r="AB256" s="31" t="s">
        <v>72</v>
      </c>
    </row>
    <row r="257" s="8" customFormat="1" ht="26" customHeight="1" spans="1:28">
      <c r="A257" s="26"/>
      <c r="B257" s="27" t="s">
        <v>762</v>
      </c>
      <c r="C257" s="27"/>
      <c r="D257" s="27"/>
      <c r="E257" s="27"/>
      <c r="F257" s="33"/>
      <c r="G257" s="29"/>
      <c r="H257" s="29"/>
      <c r="I257" s="29"/>
      <c r="J257" s="29"/>
      <c r="K257" s="29"/>
      <c r="L257" s="29"/>
      <c r="M257" s="33"/>
      <c r="N257" s="33"/>
      <c r="O257" s="29"/>
      <c r="P257" s="29"/>
      <c r="Q257" s="29"/>
      <c r="R257" s="29"/>
      <c r="S257" s="29"/>
      <c r="T257" s="29"/>
      <c r="U257" s="29"/>
      <c r="V257" s="29"/>
      <c r="W257" s="29"/>
      <c r="X257" s="29"/>
      <c r="Y257" s="29"/>
      <c r="Z257" s="31"/>
      <c r="AA257" s="31"/>
      <c r="AB257" s="31"/>
    </row>
    <row r="258" s="8" customFormat="1" ht="26" customHeight="1" spans="1:28">
      <c r="A258" s="26"/>
      <c r="B258" s="28" t="s">
        <v>39</v>
      </c>
      <c r="C258" s="26"/>
      <c r="D258" s="26"/>
      <c r="E258" s="44"/>
      <c r="F258" s="33"/>
      <c r="G258" s="29"/>
      <c r="H258" s="29"/>
      <c r="I258" s="29"/>
      <c r="J258" s="29"/>
      <c r="K258" s="29"/>
      <c r="L258" s="29"/>
      <c r="M258" s="33"/>
      <c r="N258" s="33"/>
      <c r="O258" s="29"/>
      <c r="P258" s="29"/>
      <c r="Q258" s="29"/>
      <c r="R258" s="29"/>
      <c r="S258" s="29"/>
      <c r="T258" s="29"/>
      <c r="U258" s="29"/>
      <c r="V258" s="29"/>
      <c r="W258" s="29"/>
      <c r="X258" s="29"/>
      <c r="Y258" s="29"/>
      <c r="Z258" s="31"/>
      <c r="AA258" s="31"/>
      <c r="AB258" s="31"/>
    </row>
    <row r="259" s="8" customFormat="1" ht="26" customHeight="1" spans="1:28">
      <c r="A259" s="26"/>
      <c r="B259" s="67" t="s">
        <v>763</v>
      </c>
      <c r="C259" s="68"/>
      <c r="D259" s="68"/>
      <c r="E259" s="69"/>
      <c r="F259" s="33"/>
      <c r="G259" s="29"/>
      <c r="H259" s="29"/>
      <c r="I259" s="29"/>
      <c r="J259" s="29"/>
      <c r="K259" s="29"/>
      <c r="L259" s="29"/>
      <c r="M259" s="33"/>
      <c r="N259" s="33"/>
      <c r="O259" s="29"/>
      <c r="P259" s="29"/>
      <c r="Q259" s="29"/>
      <c r="R259" s="29"/>
      <c r="S259" s="29"/>
      <c r="T259" s="29"/>
      <c r="U259" s="29"/>
      <c r="V259" s="29"/>
      <c r="W259" s="29"/>
      <c r="X259" s="29"/>
      <c r="Y259" s="29"/>
      <c r="Z259" s="31"/>
      <c r="AA259" s="31"/>
      <c r="AB259" s="31"/>
    </row>
    <row r="260" s="8" customFormat="1" ht="26" customHeight="1" spans="1:28">
      <c r="A260" s="26"/>
      <c r="B260" s="28"/>
      <c r="C260" s="26"/>
      <c r="D260" s="26"/>
      <c r="E260" s="44"/>
      <c r="F260" s="33"/>
      <c r="G260" s="29"/>
      <c r="H260" s="29"/>
      <c r="I260" s="29"/>
      <c r="J260" s="29"/>
      <c r="K260" s="29"/>
      <c r="L260" s="29"/>
      <c r="M260" s="33"/>
      <c r="N260" s="33"/>
      <c r="O260" s="29"/>
      <c r="P260" s="29"/>
      <c r="Q260" s="29"/>
      <c r="R260" s="29"/>
      <c r="S260" s="29"/>
      <c r="T260" s="29"/>
      <c r="U260" s="29"/>
      <c r="V260" s="29"/>
      <c r="W260" s="29"/>
      <c r="X260" s="29"/>
      <c r="Y260" s="29"/>
      <c r="Z260" s="31"/>
      <c r="AA260" s="31"/>
      <c r="AB260" s="31"/>
    </row>
    <row r="261" s="8" customFormat="1" ht="39" customHeight="1" spans="1:28">
      <c r="A261" s="26"/>
      <c r="B261" s="27" t="s">
        <v>764</v>
      </c>
      <c r="C261" s="27"/>
      <c r="D261" s="27"/>
      <c r="E261" s="27"/>
      <c r="F261" s="33"/>
      <c r="G261" s="29">
        <f>SUM(G262:G263)</f>
        <v>3009.7</v>
      </c>
      <c r="H261" s="29">
        <f>SUM(H262:H263)</f>
        <v>2000</v>
      </c>
      <c r="I261" s="29">
        <f>SUM(I262:I263)</f>
        <v>1009.7</v>
      </c>
      <c r="J261" s="29">
        <f>SUM(J262:J263)</f>
        <v>0</v>
      </c>
      <c r="K261" s="29">
        <f>SUM(K262:K263)</f>
        <v>0</v>
      </c>
      <c r="L261" s="29"/>
      <c r="M261" s="33"/>
      <c r="N261" s="33"/>
      <c r="O261" s="29"/>
      <c r="P261" s="29"/>
      <c r="Q261" s="29"/>
      <c r="R261" s="29"/>
      <c r="S261" s="29"/>
      <c r="T261" s="29"/>
      <c r="U261" s="29"/>
      <c r="V261" s="29"/>
      <c r="W261" s="29"/>
      <c r="X261" s="29"/>
      <c r="Y261" s="29"/>
      <c r="Z261" s="31"/>
      <c r="AA261" s="31"/>
      <c r="AB261" s="31"/>
    </row>
    <row r="262" s="8" customFormat="1" ht="101" customHeight="1" spans="1:28">
      <c r="A262" s="26">
        <v>1</v>
      </c>
      <c r="B262" s="28" t="s">
        <v>765</v>
      </c>
      <c r="C262" s="35" t="s">
        <v>42</v>
      </c>
      <c r="D262" s="35" t="s">
        <v>110</v>
      </c>
      <c r="E262" s="33" t="s">
        <v>766</v>
      </c>
      <c r="F262" s="33" t="s">
        <v>767</v>
      </c>
      <c r="G262" s="29">
        <f>H262+I262+J262+K262</f>
        <v>2952.7</v>
      </c>
      <c r="H262" s="29">
        <v>2000</v>
      </c>
      <c r="I262" s="29">
        <v>952.7</v>
      </c>
      <c r="J262" s="29"/>
      <c r="K262" s="29"/>
      <c r="L262" s="29" t="s">
        <v>56</v>
      </c>
      <c r="M262" s="33" t="s">
        <v>768</v>
      </c>
      <c r="N262" s="33" t="s">
        <v>768</v>
      </c>
      <c r="O262" s="29">
        <v>10</v>
      </c>
      <c r="P262" s="29">
        <v>2</v>
      </c>
      <c r="Q262" s="29">
        <v>0.43</v>
      </c>
      <c r="R262" s="29">
        <v>0.21</v>
      </c>
      <c r="S262" s="29">
        <v>0.22</v>
      </c>
      <c r="T262" s="29">
        <v>1.76</v>
      </c>
      <c r="U262" s="29">
        <v>0.85</v>
      </c>
      <c r="V262" s="29">
        <v>0.91</v>
      </c>
      <c r="W262" s="29" t="s">
        <v>324</v>
      </c>
      <c r="X262" s="29" t="s">
        <v>325</v>
      </c>
      <c r="Y262" s="29" t="s">
        <v>324</v>
      </c>
      <c r="Z262" s="29" t="s">
        <v>325</v>
      </c>
      <c r="AA262" s="31" t="s">
        <v>167</v>
      </c>
      <c r="AB262" s="31"/>
    </row>
    <row r="263" s="8" customFormat="1" ht="162" spans="1:28">
      <c r="A263" s="26">
        <v>2</v>
      </c>
      <c r="B263" s="28" t="s">
        <v>769</v>
      </c>
      <c r="C263" s="35" t="s">
        <v>80</v>
      </c>
      <c r="D263" s="35" t="s">
        <v>770</v>
      </c>
      <c r="E263" s="35" t="s">
        <v>771</v>
      </c>
      <c r="F263" s="33" t="s">
        <v>772</v>
      </c>
      <c r="G263" s="29">
        <f>H263+I263+J263+K263</f>
        <v>57</v>
      </c>
      <c r="H263" s="29"/>
      <c r="I263" s="29">
        <v>57</v>
      </c>
      <c r="J263" s="29"/>
      <c r="K263" s="29"/>
      <c r="L263" s="29" t="s">
        <v>631</v>
      </c>
      <c r="M263" s="33" t="s">
        <v>773</v>
      </c>
      <c r="N263" s="33" t="s">
        <v>774</v>
      </c>
      <c r="O263" s="29">
        <v>28</v>
      </c>
      <c r="P263" s="29">
        <v>29</v>
      </c>
      <c r="Q263" s="29"/>
      <c r="R263" s="29">
        <v>0.4</v>
      </c>
      <c r="S263" s="29">
        <v>0.38</v>
      </c>
      <c r="T263" s="29"/>
      <c r="U263" s="29">
        <v>2</v>
      </c>
      <c r="V263" s="29">
        <v>1.9</v>
      </c>
      <c r="W263" s="29" t="s">
        <v>775</v>
      </c>
      <c r="X263" s="29" t="s">
        <v>776</v>
      </c>
      <c r="Y263" s="29" t="s">
        <v>775</v>
      </c>
      <c r="Z263" s="29" t="s">
        <v>776</v>
      </c>
      <c r="AA263" s="31" t="s">
        <v>777</v>
      </c>
      <c r="AB263" s="31"/>
    </row>
    <row r="264" s="9" customFormat="1" ht="39" customHeight="1" spans="1:28">
      <c r="A264" s="23" t="s">
        <v>778</v>
      </c>
      <c r="B264" s="24" t="s">
        <v>779</v>
      </c>
      <c r="C264" s="24"/>
      <c r="D264" s="24"/>
      <c r="E264" s="24"/>
      <c r="F264" s="82"/>
      <c r="G264" s="25">
        <f>G265+G273+G281+G283+G285</f>
        <v>6255.2505</v>
      </c>
      <c r="H264" s="25">
        <f>H265+H273+H281+H283+H285</f>
        <v>3248.4</v>
      </c>
      <c r="I264" s="25">
        <f>I265+I273+I281+I283+I285</f>
        <v>3006.8505</v>
      </c>
      <c r="J264" s="25">
        <f>J265+J273+J281+J283+J285</f>
        <v>0</v>
      </c>
      <c r="K264" s="25">
        <f>K265+K273+K281+K283+K285</f>
        <v>0</v>
      </c>
      <c r="L264" s="25"/>
      <c r="M264" s="82"/>
      <c r="N264" s="82"/>
      <c r="O264" s="25"/>
      <c r="P264" s="25"/>
      <c r="Q264" s="25"/>
      <c r="R264" s="25"/>
      <c r="S264" s="25"/>
      <c r="T264" s="25"/>
      <c r="U264" s="25"/>
      <c r="V264" s="25"/>
      <c r="W264" s="25"/>
      <c r="X264" s="25"/>
      <c r="Y264" s="25"/>
      <c r="Z264" s="23"/>
      <c r="AA264" s="21"/>
      <c r="AB264" s="21"/>
    </row>
    <row r="265" s="9" customFormat="1" ht="39" customHeight="1" spans="1:28">
      <c r="A265" s="23"/>
      <c r="B265" s="67" t="s">
        <v>780</v>
      </c>
      <c r="C265" s="68"/>
      <c r="D265" s="68"/>
      <c r="E265" s="69"/>
      <c r="F265" s="82"/>
      <c r="G265" s="25">
        <f>G266+G273+G277+G279+G275</f>
        <v>6255.2505</v>
      </c>
      <c r="H265" s="25">
        <f>H266+H273+H277+H279+H275</f>
        <v>3248.4</v>
      </c>
      <c r="I265" s="25">
        <f>I266+I273+I277+I279+I275</f>
        <v>3006.8505</v>
      </c>
      <c r="J265" s="25">
        <f>J266+J273+J277+J279+J275</f>
        <v>0</v>
      </c>
      <c r="K265" s="25">
        <f>K266+K273+K277+K279+K275</f>
        <v>0</v>
      </c>
      <c r="L265" s="25"/>
      <c r="M265" s="82"/>
      <c r="N265" s="82"/>
      <c r="O265" s="25"/>
      <c r="P265" s="25"/>
      <c r="Q265" s="25"/>
      <c r="R265" s="25"/>
      <c r="S265" s="25"/>
      <c r="T265" s="25"/>
      <c r="U265" s="25"/>
      <c r="V265" s="25"/>
      <c r="W265" s="25"/>
      <c r="X265" s="25"/>
      <c r="Y265" s="25"/>
      <c r="Z265" s="23"/>
      <c r="AA265" s="21"/>
      <c r="AB265" s="21"/>
    </row>
    <row r="266" s="9" customFormat="1" ht="39" customHeight="1" spans="1:28">
      <c r="A266" s="23"/>
      <c r="B266" s="67" t="s">
        <v>781</v>
      </c>
      <c r="C266" s="68"/>
      <c r="D266" s="68"/>
      <c r="E266" s="69"/>
      <c r="F266" s="82"/>
      <c r="G266" s="25">
        <f>SUM(G267:G272)</f>
        <v>4183.1005</v>
      </c>
      <c r="H266" s="25">
        <f>SUM(H267:H272)</f>
        <v>2854.25</v>
      </c>
      <c r="I266" s="25">
        <f>SUM(I267:I272)</f>
        <v>1328.8505</v>
      </c>
      <c r="J266" s="25">
        <f>SUM(J267:J272)</f>
        <v>0</v>
      </c>
      <c r="K266" s="25">
        <f>SUM(K267:K272)</f>
        <v>0</v>
      </c>
      <c r="L266" s="25"/>
      <c r="M266" s="82"/>
      <c r="N266" s="82"/>
      <c r="O266" s="25"/>
      <c r="P266" s="25"/>
      <c r="Q266" s="25"/>
      <c r="R266" s="25"/>
      <c r="S266" s="25"/>
      <c r="T266" s="25"/>
      <c r="U266" s="25"/>
      <c r="V266" s="25"/>
      <c r="W266" s="25"/>
      <c r="X266" s="25"/>
      <c r="Y266" s="25"/>
      <c r="Z266" s="23"/>
      <c r="AA266" s="21"/>
      <c r="AB266" s="21"/>
    </row>
    <row r="267" s="7" customFormat="1" ht="81" spans="1:28">
      <c r="A267" s="26">
        <v>1</v>
      </c>
      <c r="B267" s="28" t="s">
        <v>782</v>
      </c>
      <c r="C267" s="26" t="s">
        <v>42</v>
      </c>
      <c r="D267" s="26" t="s">
        <v>43</v>
      </c>
      <c r="E267" s="29" t="s">
        <v>134</v>
      </c>
      <c r="F267" s="33" t="s">
        <v>783</v>
      </c>
      <c r="G267" s="29">
        <f t="shared" ref="G267:G272" si="39">H267+I267+J267+K267</f>
        <v>450</v>
      </c>
      <c r="H267" s="29">
        <v>450</v>
      </c>
      <c r="I267" s="29"/>
      <c r="J267" s="29"/>
      <c r="K267" s="29"/>
      <c r="L267" s="29" t="s">
        <v>118</v>
      </c>
      <c r="M267" s="33" t="s">
        <v>784</v>
      </c>
      <c r="N267" s="33" t="s">
        <v>785</v>
      </c>
      <c r="O267" s="29">
        <v>115</v>
      </c>
      <c r="P267" s="29">
        <v>103</v>
      </c>
      <c r="Q267" s="29">
        <f>R267+S267</f>
        <v>1.4</v>
      </c>
      <c r="R267" s="29">
        <v>1.4</v>
      </c>
      <c r="S267" s="29"/>
      <c r="T267" s="29">
        <f>U267+V267</f>
        <v>1.4</v>
      </c>
      <c r="U267" s="29">
        <v>1.4</v>
      </c>
      <c r="V267" s="29"/>
      <c r="W267" s="29" t="s">
        <v>786</v>
      </c>
      <c r="X267" s="29" t="s">
        <v>787</v>
      </c>
      <c r="Y267" s="29" t="s">
        <v>788</v>
      </c>
      <c r="Z267" s="31" t="s">
        <v>789</v>
      </c>
      <c r="AA267" s="31" t="s">
        <v>177</v>
      </c>
      <c r="AB267" s="31"/>
    </row>
    <row r="268" s="7" customFormat="1" ht="54" spans="1:28">
      <c r="A268" s="36">
        <v>2</v>
      </c>
      <c r="B268" s="37" t="s">
        <v>790</v>
      </c>
      <c r="C268" s="36" t="s">
        <v>42</v>
      </c>
      <c r="D268" s="36" t="s">
        <v>43</v>
      </c>
      <c r="E268" s="36" t="s">
        <v>134</v>
      </c>
      <c r="F268" s="37" t="s">
        <v>791</v>
      </c>
      <c r="G268" s="29">
        <f t="shared" si="39"/>
        <v>354</v>
      </c>
      <c r="H268" s="29">
        <v>354</v>
      </c>
      <c r="I268" s="29"/>
      <c r="J268" s="29"/>
      <c r="K268" s="29"/>
      <c r="L268" s="29" t="s">
        <v>118</v>
      </c>
      <c r="M268" s="37" t="s">
        <v>792</v>
      </c>
      <c r="N268" s="37" t="s">
        <v>793</v>
      </c>
      <c r="O268" s="36">
        <v>115</v>
      </c>
      <c r="P268" s="36">
        <v>103</v>
      </c>
      <c r="Q268" s="36"/>
      <c r="R268" s="36">
        <v>1.8</v>
      </c>
      <c r="S268" s="36"/>
      <c r="T268" s="36"/>
      <c r="U268" s="36">
        <v>1.8</v>
      </c>
      <c r="V268" s="36"/>
      <c r="W268" s="36" t="s">
        <v>786</v>
      </c>
      <c r="X268" s="36" t="s">
        <v>787</v>
      </c>
      <c r="Y268" s="36" t="s">
        <v>788</v>
      </c>
      <c r="Z268" s="36" t="s">
        <v>789</v>
      </c>
      <c r="AA268" s="26" t="s">
        <v>794</v>
      </c>
      <c r="AB268" s="76"/>
    </row>
    <row r="269" s="7" customFormat="1" ht="50" customHeight="1" spans="1:28">
      <c r="A269" s="70"/>
      <c r="B269" s="71"/>
      <c r="C269" s="70"/>
      <c r="D269" s="70"/>
      <c r="E269" s="70"/>
      <c r="F269" s="71"/>
      <c r="G269" s="29">
        <f t="shared" si="39"/>
        <v>220.8505</v>
      </c>
      <c r="H269" s="29"/>
      <c r="I269" s="29">
        <v>220.8505</v>
      </c>
      <c r="J269" s="29"/>
      <c r="K269" s="29"/>
      <c r="L269" s="42" t="s">
        <v>63</v>
      </c>
      <c r="M269" s="71"/>
      <c r="N269" s="71"/>
      <c r="O269" s="70"/>
      <c r="P269" s="70"/>
      <c r="Q269" s="70"/>
      <c r="R269" s="70"/>
      <c r="S269" s="70"/>
      <c r="T269" s="70"/>
      <c r="U269" s="70"/>
      <c r="V269" s="70"/>
      <c r="W269" s="70"/>
      <c r="X269" s="70"/>
      <c r="Y269" s="70"/>
      <c r="Z269" s="70"/>
      <c r="AA269" s="76" t="s">
        <v>385</v>
      </c>
      <c r="AB269" s="76"/>
    </row>
    <row r="270" s="7" customFormat="1" ht="50" customHeight="1" spans="1:28">
      <c r="A270" s="70"/>
      <c r="B270" s="71"/>
      <c r="C270" s="70"/>
      <c r="D270" s="70"/>
      <c r="E270" s="70"/>
      <c r="F270" s="71"/>
      <c r="G270" s="29">
        <f t="shared" si="39"/>
        <v>200</v>
      </c>
      <c r="H270" s="29">
        <v>200</v>
      </c>
      <c r="I270" s="29"/>
      <c r="J270" s="29"/>
      <c r="K270" s="29"/>
      <c r="L270" s="42" t="s">
        <v>795</v>
      </c>
      <c r="M270" s="71"/>
      <c r="N270" s="71"/>
      <c r="O270" s="70"/>
      <c r="P270" s="70"/>
      <c r="Q270" s="70"/>
      <c r="R270" s="70"/>
      <c r="S270" s="70"/>
      <c r="T270" s="70"/>
      <c r="U270" s="70"/>
      <c r="V270" s="70"/>
      <c r="W270" s="70"/>
      <c r="X270" s="70"/>
      <c r="Y270" s="70"/>
      <c r="Z270" s="70"/>
      <c r="AA270" s="76" t="s">
        <v>385</v>
      </c>
      <c r="AB270" s="76"/>
    </row>
    <row r="271" s="7" customFormat="1" ht="60" customHeight="1" spans="1:28">
      <c r="A271" s="70"/>
      <c r="B271" s="71"/>
      <c r="C271" s="70"/>
      <c r="D271" s="70"/>
      <c r="E271" s="70"/>
      <c r="F271" s="71"/>
      <c r="G271" s="29">
        <f t="shared" si="39"/>
        <v>1850.25</v>
      </c>
      <c r="H271" s="29">
        <v>1850.25</v>
      </c>
      <c r="I271" s="29"/>
      <c r="J271" s="29"/>
      <c r="K271" s="29"/>
      <c r="L271" s="38" t="s">
        <v>107</v>
      </c>
      <c r="M271" s="71"/>
      <c r="N271" s="71"/>
      <c r="O271" s="70"/>
      <c r="P271" s="70"/>
      <c r="Q271" s="70"/>
      <c r="R271" s="70"/>
      <c r="S271" s="70"/>
      <c r="T271" s="70"/>
      <c r="U271" s="70"/>
      <c r="V271" s="70"/>
      <c r="W271" s="70"/>
      <c r="X271" s="70"/>
      <c r="Y271" s="70"/>
      <c r="Z271" s="70"/>
      <c r="AA271" s="40" t="s">
        <v>385</v>
      </c>
      <c r="AB271" s="40"/>
    </row>
    <row r="272" s="7" customFormat="1" ht="72" customHeight="1" spans="1:28">
      <c r="A272" s="38"/>
      <c r="B272" s="39"/>
      <c r="C272" s="38"/>
      <c r="D272" s="38"/>
      <c r="E272" s="38"/>
      <c r="F272" s="39"/>
      <c r="G272" s="29">
        <f t="shared" si="39"/>
        <v>1108</v>
      </c>
      <c r="H272" s="29"/>
      <c r="I272" s="29">
        <v>1108</v>
      </c>
      <c r="J272" s="29"/>
      <c r="K272" s="29"/>
      <c r="L272" s="29" t="s">
        <v>631</v>
      </c>
      <c r="M272" s="39"/>
      <c r="N272" s="39"/>
      <c r="O272" s="38"/>
      <c r="P272" s="38"/>
      <c r="Q272" s="38"/>
      <c r="R272" s="38"/>
      <c r="S272" s="38"/>
      <c r="T272" s="38"/>
      <c r="U272" s="38"/>
      <c r="V272" s="38"/>
      <c r="W272" s="38"/>
      <c r="X272" s="38"/>
      <c r="Y272" s="38"/>
      <c r="Z272" s="38"/>
      <c r="AA272" s="42"/>
      <c r="AB272" s="42"/>
    </row>
    <row r="273" s="7" customFormat="1" ht="38" customHeight="1" spans="1:28">
      <c r="A273" s="38"/>
      <c r="B273" s="67" t="s">
        <v>796</v>
      </c>
      <c r="C273" s="68"/>
      <c r="D273" s="68"/>
      <c r="E273" s="69"/>
      <c r="F273" s="43"/>
      <c r="G273" s="29"/>
      <c r="H273" s="29"/>
      <c r="I273" s="29"/>
      <c r="J273" s="29"/>
      <c r="K273" s="29"/>
      <c r="L273" s="29"/>
      <c r="M273" s="43"/>
      <c r="N273" s="43"/>
      <c r="O273" s="42"/>
      <c r="P273" s="42"/>
      <c r="Q273" s="42"/>
      <c r="R273" s="42"/>
      <c r="S273" s="42"/>
      <c r="T273" s="42"/>
      <c r="U273" s="42"/>
      <c r="V273" s="42"/>
      <c r="W273" s="42"/>
      <c r="X273" s="42"/>
      <c r="Y273" s="42"/>
      <c r="Z273" s="42"/>
      <c r="AA273" s="42"/>
      <c r="AB273" s="42"/>
    </row>
    <row r="274" s="7" customFormat="1" ht="27" customHeight="1" spans="1:28">
      <c r="A274" s="38"/>
      <c r="B274" s="39"/>
      <c r="C274" s="38"/>
      <c r="D274" s="38"/>
      <c r="E274" s="38"/>
      <c r="F274" s="43"/>
      <c r="G274" s="29"/>
      <c r="H274" s="29"/>
      <c r="I274" s="29"/>
      <c r="J274" s="29"/>
      <c r="K274" s="29"/>
      <c r="L274" s="29"/>
      <c r="M274" s="43"/>
      <c r="N274" s="43"/>
      <c r="O274" s="42"/>
      <c r="P274" s="42"/>
      <c r="Q274" s="42"/>
      <c r="R274" s="42"/>
      <c r="S274" s="42"/>
      <c r="T274" s="42"/>
      <c r="U274" s="42"/>
      <c r="V274" s="42"/>
      <c r="W274" s="42"/>
      <c r="X274" s="42"/>
      <c r="Y274" s="42"/>
      <c r="Z274" s="42"/>
      <c r="AA274" s="42"/>
      <c r="AB274" s="42"/>
    </row>
    <row r="275" s="7" customFormat="1" ht="39" customHeight="1" spans="1:28">
      <c r="A275" s="26"/>
      <c r="B275" s="27" t="s">
        <v>797</v>
      </c>
      <c r="C275" s="27"/>
      <c r="D275" s="27"/>
      <c r="E275" s="27"/>
      <c r="F275" s="33"/>
      <c r="G275" s="29">
        <f t="shared" ref="G275:K275" si="40">SUM(G276)</f>
        <v>128.4</v>
      </c>
      <c r="H275" s="29">
        <f t="shared" si="40"/>
        <v>128.4</v>
      </c>
      <c r="I275" s="29">
        <f t="shared" si="40"/>
        <v>0</v>
      </c>
      <c r="J275" s="29">
        <f t="shared" si="40"/>
        <v>0</v>
      </c>
      <c r="K275" s="29">
        <f t="shared" si="40"/>
        <v>0</v>
      </c>
      <c r="L275" s="29"/>
      <c r="M275" s="33"/>
      <c r="N275" s="33"/>
      <c r="O275" s="29"/>
      <c r="P275" s="29"/>
      <c r="Q275" s="29"/>
      <c r="R275" s="29"/>
      <c r="S275" s="29"/>
      <c r="T275" s="29"/>
      <c r="U275" s="29"/>
      <c r="V275" s="29"/>
      <c r="W275" s="29"/>
      <c r="X275" s="29"/>
      <c r="Y275" s="29"/>
      <c r="Z275" s="31"/>
      <c r="AA275" s="31"/>
      <c r="AB275" s="31"/>
    </row>
    <row r="276" s="7" customFormat="1" ht="67.5" spans="1:28">
      <c r="A276" s="26">
        <v>1</v>
      </c>
      <c r="B276" s="28" t="s">
        <v>798</v>
      </c>
      <c r="C276" s="26" t="s">
        <v>42</v>
      </c>
      <c r="D276" s="26" t="s">
        <v>43</v>
      </c>
      <c r="E276" s="29" t="s">
        <v>134</v>
      </c>
      <c r="F276" s="33" t="s">
        <v>799</v>
      </c>
      <c r="G276" s="29">
        <f>H276+I276+J276+K276</f>
        <v>128.4</v>
      </c>
      <c r="H276" s="29">
        <v>128.4</v>
      </c>
      <c r="I276" s="29"/>
      <c r="J276" s="29"/>
      <c r="K276" s="29"/>
      <c r="L276" s="29" t="s">
        <v>118</v>
      </c>
      <c r="M276" s="33" t="s">
        <v>800</v>
      </c>
      <c r="N276" s="33" t="s">
        <v>801</v>
      </c>
      <c r="O276" s="29">
        <v>115</v>
      </c>
      <c r="P276" s="29">
        <v>103</v>
      </c>
      <c r="Q276" s="29">
        <f>R276+S276</f>
        <v>0.13</v>
      </c>
      <c r="R276" s="29">
        <v>0.13</v>
      </c>
      <c r="S276" s="29"/>
      <c r="T276" s="29">
        <f>U276+V276</f>
        <v>0.13</v>
      </c>
      <c r="U276" s="29">
        <v>0.13</v>
      </c>
      <c r="V276" s="29"/>
      <c r="W276" s="29" t="s">
        <v>786</v>
      </c>
      <c r="X276" s="29" t="s">
        <v>787</v>
      </c>
      <c r="Y276" s="29" t="s">
        <v>786</v>
      </c>
      <c r="Z276" s="29" t="s">
        <v>787</v>
      </c>
      <c r="AA276" s="31" t="s">
        <v>177</v>
      </c>
      <c r="AB276" s="31"/>
    </row>
    <row r="277" s="7" customFormat="1" ht="39" customHeight="1" spans="1:28">
      <c r="A277" s="26"/>
      <c r="B277" s="27" t="s">
        <v>802</v>
      </c>
      <c r="C277" s="27"/>
      <c r="D277" s="27"/>
      <c r="E277" s="27"/>
      <c r="F277" s="33"/>
      <c r="G277" s="29">
        <f t="shared" ref="G277:K277" si="41">SUM(G278)</f>
        <v>1439</v>
      </c>
      <c r="H277" s="29">
        <f t="shared" si="41"/>
        <v>11</v>
      </c>
      <c r="I277" s="29">
        <f t="shared" si="41"/>
        <v>1428</v>
      </c>
      <c r="J277" s="29">
        <f t="shared" si="41"/>
        <v>0</v>
      </c>
      <c r="K277" s="29">
        <f t="shared" si="41"/>
        <v>0</v>
      </c>
      <c r="L277" s="29"/>
      <c r="M277" s="33"/>
      <c r="N277" s="33"/>
      <c r="O277" s="29"/>
      <c r="P277" s="29"/>
      <c r="Q277" s="29"/>
      <c r="R277" s="29"/>
      <c r="S277" s="29"/>
      <c r="T277" s="29"/>
      <c r="U277" s="29"/>
      <c r="V277" s="29"/>
      <c r="W277" s="29"/>
      <c r="X277" s="29"/>
      <c r="Y277" s="29"/>
      <c r="Z277" s="31"/>
      <c r="AA277" s="31"/>
      <c r="AB277" s="31"/>
    </row>
    <row r="278" s="7" customFormat="1" ht="108" spans="1:28">
      <c r="A278" s="26">
        <v>1</v>
      </c>
      <c r="B278" s="28" t="s">
        <v>803</v>
      </c>
      <c r="C278" s="26" t="s">
        <v>80</v>
      </c>
      <c r="D278" s="26" t="s">
        <v>43</v>
      </c>
      <c r="E278" s="29" t="s">
        <v>134</v>
      </c>
      <c r="F278" s="33" t="s">
        <v>804</v>
      </c>
      <c r="G278" s="29">
        <f>H278+I278+J278+K278</f>
        <v>1439</v>
      </c>
      <c r="H278" s="29">
        <v>11</v>
      </c>
      <c r="I278" s="29">
        <v>1428</v>
      </c>
      <c r="J278" s="29"/>
      <c r="K278" s="29"/>
      <c r="L278" s="29" t="s">
        <v>641</v>
      </c>
      <c r="M278" s="33" t="s">
        <v>805</v>
      </c>
      <c r="N278" s="33" t="s">
        <v>806</v>
      </c>
      <c r="O278" s="29">
        <v>115</v>
      </c>
      <c r="P278" s="29">
        <v>103</v>
      </c>
      <c r="Q278" s="29">
        <f>R278+S278</f>
        <v>0.2435</v>
      </c>
      <c r="R278" s="29">
        <v>0.2435</v>
      </c>
      <c r="S278" s="29"/>
      <c r="T278" s="29">
        <f>U278+V278</f>
        <v>0.2435</v>
      </c>
      <c r="U278" s="29">
        <v>0.2435</v>
      </c>
      <c r="V278" s="29"/>
      <c r="W278" s="29" t="s">
        <v>786</v>
      </c>
      <c r="X278" s="29" t="s">
        <v>787</v>
      </c>
      <c r="Y278" s="29" t="s">
        <v>807</v>
      </c>
      <c r="Z278" s="31" t="s">
        <v>808</v>
      </c>
      <c r="AA278" s="31" t="s">
        <v>51</v>
      </c>
      <c r="AB278" s="31"/>
    </row>
    <row r="279" s="7" customFormat="1" ht="39" customHeight="1" spans="1:28">
      <c r="A279" s="26"/>
      <c r="B279" s="27" t="s">
        <v>809</v>
      </c>
      <c r="C279" s="27"/>
      <c r="D279" s="27"/>
      <c r="E279" s="27"/>
      <c r="F279" s="33"/>
      <c r="G279" s="29">
        <f t="shared" ref="G279:K279" si="42">SUM(G280)</f>
        <v>504.75</v>
      </c>
      <c r="H279" s="29">
        <f t="shared" si="42"/>
        <v>254.75</v>
      </c>
      <c r="I279" s="29">
        <f t="shared" si="42"/>
        <v>250</v>
      </c>
      <c r="J279" s="29">
        <f t="shared" si="42"/>
        <v>0</v>
      </c>
      <c r="K279" s="29">
        <f t="shared" si="42"/>
        <v>0</v>
      </c>
      <c r="L279" s="29"/>
      <c r="M279" s="33"/>
      <c r="N279" s="33"/>
      <c r="O279" s="29"/>
      <c r="P279" s="29"/>
      <c r="Q279" s="29"/>
      <c r="R279" s="29"/>
      <c r="S279" s="29"/>
      <c r="T279" s="29"/>
      <c r="U279" s="29"/>
      <c r="V279" s="29"/>
      <c r="W279" s="29"/>
      <c r="X279" s="29"/>
      <c r="Y279" s="29"/>
      <c r="Z279" s="31"/>
      <c r="AA279" s="31"/>
      <c r="AB279" s="31"/>
    </row>
    <row r="280" s="7" customFormat="1" ht="108" spans="1:28">
      <c r="A280" s="26">
        <v>1</v>
      </c>
      <c r="B280" s="28" t="s">
        <v>810</v>
      </c>
      <c r="C280" s="26" t="s">
        <v>80</v>
      </c>
      <c r="D280" s="26" t="s">
        <v>43</v>
      </c>
      <c r="E280" s="29" t="s">
        <v>134</v>
      </c>
      <c r="F280" s="33" t="s">
        <v>811</v>
      </c>
      <c r="G280" s="29">
        <f>H280+I280+J280+K280</f>
        <v>504.75</v>
      </c>
      <c r="H280" s="29">
        <v>254.75</v>
      </c>
      <c r="I280" s="29">
        <v>250</v>
      </c>
      <c r="J280" s="29"/>
      <c r="K280" s="29"/>
      <c r="L280" s="29" t="s">
        <v>56</v>
      </c>
      <c r="M280" s="33" t="s">
        <v>812</v>
      </c>
      <c r="N280" s="33" t="s">
        <v>813</v>
      </c>
      <c r="O280" s="29">
        <v>115</v>
      </c>
      <c r="P280" s="29">
        <v>103</v>
      </c>
      <c r="Q280" s="29">
        <f>R280+S280</f>
        <v>0.33</v>
      </c>
      <c r="R280" s="29">
        <v>0.3</v>
      </c>
      <c r="S280" s="29">
        <v>0.03</v>
      </c>
      <c r="T280" s="29">
        <f>U280+V280</f>
        <v>0.33</v>
      </c>
      <c r="U280" s="29">
        <v>0.3</v>
      </c>
      <c r="V280" s="29">
        <v>0.03</v>
      </c>
      <c r="W280" s="29" t="s">
        <v>324</v>
      </c>
      <c r="X280" s="29" t="s">
        <v>325</v>
      </c>
      <c r="Y280" s="29" t="s">
        <v>324</v>
      </c>
      <c r="Z280" s="29" t="s">
        <v>325</v>
      </c>
      <c r="AA280" s="31" t="s">
        <v>167</v>
      </c>
      <c r="AB280" s="31"/>
    </row>
    <row r="281" s="7" customFormat="1" ht="26" customHeight="1" spans="1:28">
      <c r="A281" s="26"/>
      <c r="B281" s="27" t="s">
        <v>814</v>
      </c>
      <c r="C281" s="27"/>
      <c r="D281" s="27"/>
      <c r="E281" s="27"/>
      <c r="F281" s="33"/>
      <c r="G281" s="29"/>
      <c r="H281" s="29"/>
      <c r="I281" s="29"/>
      <c r="J281" s="29"/>
      <c r="K281" s="29"/>
      <c r="L281" s="29"/>
      <c r="M281" s="33"/>
      <c r="N281" s="33"/>
      <c r="O281" s="29"/>
      <c r="P281" s="29"/>
      <c r="Q281" s="29"/>
      <c r="R281" s="29"/>
      <c r="S281" s="29"/>
      <c r="T281" s="29"/>
      <c r="U281" s="29"/>
      <c r="V281" s="29"/>
      <c r="W281" s="29"/>
      <c r="X281" s="29"/>
      <c r="Y281" s="29"/>
      <c r="Z281" s="31"/>
      <c r="AA281" s="31"/>
      <c r="AB281" s="31"/>
    </row>
    <row r="282" s="7" customFormat="1" ht="26" customHeight="1" spans="1:28">
      <c r="A282" s="26"/>
      <c r="B282" s="28" t="s">
        <v>39</v>
      </c>
      <c r="C282" s="26"/>
      <c r="D282" s="26"/>
      <c r="E282" s="44"/>
      <c r="F282" s="33"/>
      <c r="G282" s="29"/>
      <c r="H282" s="29"/>
      <c r="I282" s="29"/>
      <c r="J282" s="29"/>
      <c r="K282" s="29"/>
      <c r="L282" s="29"/>
      <c r="M282" s="33"/>
      <c r="N282" s="33"/>
      <c r="O282" s="29"/>
      <c r="P282" s="29"/>
      <c r="Q282" s="29"/>
      <c r="R282" s="29"/>
      <c r="S282" s="29"/>
      <c r="T282" s="29"/>
      <c r="U282" s="29"/>
      <c r="V282" s="29"/>
      <c r="W282" s="29"/>
      <c r="X282" s="29"/>
      <c r="Y282" s="29"/>
      <c r="Z282" s="31"/>
      <c r="AA282" s="31"/>
      <c r="AB282" s="31"/>
    </row>
    <row r="283" s="7" customFormat="1" ht="26" customHeight="1" spans="1:28">
      <c r="A283" s="26"/>
      <c r="B283" s="27" t="s">
        <v>815</v>
      </c>
      <c r="C283" s="27"/>
      <c r="D283" s="27"/>
      <c r="E283" s="27"/>
      <c r="F283" s="33"/>
      <c r="G283" s="29"/>
      <c r="H283" s="29"/>
      <c r="I283" s="29"/>
      <c r="J283" s="29"/>
      <c r="K283" s="29"/>
      <c r="L283" s="29"/>
      <c r="M283" s="33"/>
      <c r="N283" s="33"/>
      <c r="O283" s="29"/>
      <c r="P283" s="29"/>
      <c r="Q283" s="29"/>
      <c r="R283" s="29"/>
      <c r="S283" s="29"/>
      <c r="T283" s="29"/>
      <c r="U283" s="29"/>
      <c r="V283" s="29"/>
      <c r="W283" s="29"/>
      <c r="X283" s="29"/>
      <c r="Y283" s="29"/>
      <c r="Z283" s="31"/>
      <c r="AA283" s="31"/>
      <c r="AB283" s="31"/>
    </row>
    <row r="284" s="7" customFormat="1" ht="26" customHeight="1" spans="1:28">
      <c r="A284" s="26"/>
      <c r="B284" s="28" t="s">
        <v>39</v>
      </c>
      <c r="C284" s="26"/>
      <c r="D284" s="26"/>
      <c r="E284" s="44"/>
      <c r="F284" s="33"/>
      <c r="G284" s="29"/>
      <c r="H284" s="29"/>
      <c r="I284" s="29"/>
      <c r="J284" s="29"/>
      <c r="K284" s="29"/>
      <c r="L284" s="29"/>
      <c r="M284" s="33"/>
      <c r="N284" s="33"/>
      <c r="O284" s="29"/>
      <c r="P284" s="29"/>
      <c r="Q284" s="29"/>
      <c r="R284" s="29"/>
      <c r="S284" s="29"/>
      <c r="T284" s="29"/>
      <c r="U284" s="29"/>
      <c r="V284" s="29"/>
      <c r="W284" s="29"/>
      <c r="X284" s="29"/>
      <c r="Y284" s="29"/>
      <c r="Z284" s="31"/>
      <c r="AA284" s="31"/>
      <c r="AB284" s="31"/>
    </row>
    <row r="285" s="7" customFormat="1" ht="26" customHeight="1" spans="1:28">
      <c r="A285" s="26"/>
      <c r="B285" s="27" t="s">
        <v>816</v>
      </c>
      <c r="C285" s="27"/>
      <c r="D285" s="27"/>
      <c r="E285" s="27"/>
      <c r="F285" s="66"/>
      <c r="G285" s="31"/>
      <c r="H285" s="31"/>
      <c r="I285" s="31"/>
      <c r="J285" s="31"/>
      <c r="K285" s="31"/>
      <c r="L285" s="31"/>
      <c r="M285" s="66"/>
      <c r="N285" s="66"/>
      <c r="O285" s="31"/>
      <c r="P285" s="31"/>
      <c r="Q285" s="31"/>
      <c r="R285" s="31"/>
      <c r="S285" s="31"/>
      <c r="T285" s="31"/>
      <c r="U285" s="31"/>
      <c r="V285" s="31"/>
      <c r="W285" s="31"/>
      <c r="X285" s="31"/>
      <c r="Y285" s="31"/>
      <c r="Z285" s="31"/>
      <c r="AA285" s="31"/>
      <c r="AB285" s="31"/>
    </row>
    <row r="286" s="7" customFormat="1" ht="26" customHeight="1" spans="1:28">
      <c r="A286" s="26"/>
      <c r="B286" s="27" t="s">
        <v>39</v>
      </c>
      <c r="C286" s="27"/>
      <c r="D286" s="27"/>
      <c r="E286" s="27"/>
      <c r="F286" s="66"/>
      <c r="G286" s="31"/>
      <c r="H286" s="31"/>
      <c r="I286" s="31"/>
      <c r="J286" s="31"/>
      <c r="K286" s="31"/>
      <c r="L286" s="31"/>
      <c r="M286" s="66"/>
      <c r="N286" s="66"/>
      <c r="O286" s="31"/>
      <c r="P286" s="31"/>
      <c r="Q286" s="31"/>
      <c r="R286" s="31"/>
      <c r="S286" s="31"/>
      <c r="T286" s="31"/>
      <c r="U286" s="31"/>
      <c r="V286" s="31"/>
      <c r="W286" s="31"/>
      <c r="X286" s="31"/>
      <c r="Y286" s="31"/>
      <c r="Z286" s="31"/>
      <c r="AA286" s="31"/>
      <c r="AB286" s="31"/>
    </row>
    <row r="287" s="10" customFormat="1" spans="1:28">
      <c r="A287" s="11"/>
      <c r="B287" s="12"/>
      <c r="C287" s="11"/>
      <c r="D287" s="11"/>
      <c r="E287" s="12"/>
      <c r="F287" s="12"/>
      <c r="G287" s="11"/>
      <c r="H287" s="11"/>
      <c r="I287" s="11"/>
      <c r="J287" s="11"/>
      <c r="K287" s="11"/>
      <c r="L287" s="11"/>
      <c r="M287" s="12"/>
      <c r="N287" s="12"/>
      <c r="O287" s="11"/>
      <c r="P287" s="11"/>
      <c r="Q287" s="11"/>
      <c r="R287" s="11"/>
      <c r="S287" s="11"/>
      <c r="T287" s="11"/>
      <c r="U287" s="11"/>
      <c r="V287" s="11"/>
      <c r="W287" s="11"/>
      <c r="X287" s="11"/>
      <c r="Y287" s="11"/>
      <c r="Z287" s="11"/>
      <c r="AA287" s="11"/>
      <c r="AB287" s="11"/>
    </row>
    <row r="288" s="10" customFormat="1" spans="1:28">
      <c r="A288" s="11"/>
      <c r="B288" s="12"/>
      <c r="C288" s="11"/>
      <c r="D288" s="11"/>
      <c r="E288" s="12"/>
      <c r="F288" s="12"/>
      <c r="G288" s="11"/>
      <c r="H288" s="11"/>
      <c r="I288" s="11"/>
      <c r="J288" s="11"/>
      <c r="K288" s="11"/>
      <c r="L288" s="11"/>
      <c r="M288" s="12"/>
      <c r="N288" s="12"/>
      <c r="O288" s="11"/>
      <c r="P288" s="11"/>
      <c r="Q288" s="11"/>
      <c r="R288" s="11"/>
      <c r="S288" s="11"/>
      <c r="T288" s="11"/>
      <c r="U288" s="11"/>
      <c r="V288" s="11"/>
      <c r="W288" s="11"/>
      <c r="X288" s="11"/>
      <c r="Y288" s="11"/>
      <c r="Z288" s="11"/>
      <c r="AA288" s="11"/>
      <c r="AB288" s="11"/>
    </row>
    <row r="289" s="10" customFormat="1" spans="1:28">
      <c r="A289" s="11"/>
      <c r="B289" s="12"/>
      <c r="C289" s="11"/>
      <c r="D289" s="11"/>
      <c r="E289" s="12"/>
      <c r="F289" s="12"/>
      <c r="G289" s="11"/>
      <c r="H289" s="11"/>
      <c r="I289" s="11"/>
      <c r="J289" s="11"/>
      <c r="K289" s="11"/>
      <c r="L289" s="11"/>
      <c r="M289" s="12"/>
      <c r="N289" s="12"/>
      <c r="O289" s="11"/>
      <c r="P289" s="11"/>
      <c r="Q289" s="11"/>
      <c r="R289" s="11"/>
      <c r="S289" s="11"/>
      <c r="T289" s="11"/>
      <c r="U289" s="11"/>
      <c r="V289" s="11"/>
      <c r="W289" s="11"/>
      <c r="X289" s="11"/>
      <c r="Y289" s="11"/>
      <c r="Z289" s="11"/>
      <c r="AA289" s="11"/>
      <c r="AB289" s="11"/>
    </row>
    <row r="290" s="10" customFormat="1" ht="84" customHeight="1" spans="1:28">
      <c r="A290" s="11"/>
      <c r="B290" s="12"/>
      <c r="C290" s="11"/>
      <c r="D290" s="11"/>
      <c r="E290" s="12"/>
      <c r="F290" s="12"/>
      <c r="G290" s="11"/>
      <c r="H290" s="11"/>
      <c r="I290" s="11"/>
      <c r="J290" s="11"/>
      <c r="K290" s="11"/>
      <c r="L290" s="11"/>
      <c r="M290" s="12"/>
      <c r="N290" s="12"/>
      <c r="O290" s="11"/>
      <c r="P290" s="11"/>
      <c r="Q290" s="11"/>
      <c r="R290" s="11"/>
      <c r="S290" s="11"/>
      <c r="T290" s="11"/>
      <c r="U290" s="11"/>
      <c r="V290" s="11"/>
      <c r="W290" s="11"/>
      <c r="X290" s="11"/>
      <c r="Y290" s="11"/>
      <c r="Z290" s="11"/>
      <c r="AA290" s="11"/>
      <c r="AB290" s="11"/>
    </row>
    <row r="291" s="10" customFormat="1" spans="1:28">
      <c r="A291" s="11"/>
      <c r="B291" s="12"/>
      <c r="C291" s="11"/>
      <c r="D291" s="11"/>
      <c r="E291" s="12"/>
      <c r="F291" s="12"/>
      <c r="G291" s="11"/>
      <c r="H291" s="11"/>
      <c r="I291" s="11"/>
      <c r="J291" s="11"/>
      <c r="K291" s="11"/>
      <c r="L291" s="11"/>
      <c r="M291" s="12"/>
      <c r="N291" s="12"/>
      <c r="O291" s="11"/>
      <c r="P291" s="11"/>
      <c r="Q291" s="11"/>
      <c r="R291" s="11"/>
      <c r="S291" s="11"/>
      <c r="T291" s="11"/>
      <c r="U291" s="11"/>
      <c r="V291" s="11"/>
      <c r="W291" s="11"/>
      <c r="X291" s="11"/>
      <c r="Y291" s="11"/>
      <c r="Z291" s="11"/>
      <c r="AA291" s="11"/>
      <c r="AB291" s="11"/>
    </row>
    <row r="292" s="10" customFormat="1" spans="1:28">
      <c r="A292" s="11"/>
      <c r="B292" s="12"/>
      <c r="C292" s="11"/>
      <c r="D292" s="11"/>
      <c r="E292" s="12"/>
      <c r="F292" s="12"/>
      <c r="G292" s="11"/>
      <c r="H292" s="11"/>
      <c r="I292" s="11"/>
      <c r="J292" s="11"/>
      <c r="K292" s="11"/>
      <c r="L292" s="11"/>
      <c r="M292" s="12"/>
      <c r="N292" s="12"/>
      <c r="O292" s="11"/>
      <c r="P292" s="11"/>
      <c r="Q292" s="11"/>
      <c r="R292" s="11"/>
      <c r="S292" s="11"/>
      <c r="T292" s="11"/>
      <c r="U292" s="11"/>
      <c r="V292" s="11"/>
      <c r="W292" s="11"/>
      <c r="X292" s="11"/>
      <c r="Y292" s="11"/>
      <c r="Z292" s="11"/>
      <c r="AA292" s="11"/>
      <c r="AB292" s="11"/>
    </row>
    <row r="293" s="10" customFormat="1" spans="1:28">
      <c r="A293" s="11"/>
      <c r="B293" s="12"/>
      <c r="C293" s="11"/>
      <c r="D293" s="11"/>
      <c r="E293" s="12"/>
      <c r="F293" s="12"/>
      <c r="G293" s="11"/>
      <c r="H293" s="11"/>
      <c r="I293" s="11"/>
      <c r="J293" s="11"/>
      <c r="K293" s="11"/>
      <c r="L293" s="11"/>
      <c r="M293" s="12"/>
      <c r="N293" s="12"/>
      <c r="O293" s="11"/>
      <c r="P293" s="11"/>
      <c r="Q293" s="11"/>
      <c r="R293" s="11"/>
      <c r="S293" s="11"/>
      <c r="T293" s="11"/>
      <c r="U293" s="11"/>
      <c r="V293" s="11"/>
      <c r="W293" s="11"/>
      <c r="X293" s="11"/>
      <c r="Y293" s="11"/>
      <c r="Z293" s="11"/>
      <c r="AA293" s="11"/>
      <c r="AB293" s="11"/>
    </row>
    <row r="294" s="10" customFormat="1" spans="1:28">
      <c r="A294" s="11"/>
      <c r="B294" s="12"/>
      <c r="C294" s="11"/>
      <c r="D294" s="11"/>
      <c r="E294" s="12"/>
      <c r="F294" s="12"/>
      <c r="G294" s="11"/>
      <c r="H294" s="11"/>
      <c r="I294" s="11"/>
      <c r="J294" s="11"/>
      <c r="K294" s="11"/>
      <c r="L294" s="11"/>
      <c r="M294" s="12"/>
      <c r="N294" s="12"/>
      <c r="O294" s="11"/>
      <c r="P294" s="11"/>
      <c r="Q294" s="11"/>
      <c r="R294" s="11"/>
      <c r="S294" s="11"/>
      <c r="T294" s="11"/>
      <c r="U294" s="11"/>
      <c r="V294" s="11"/>
      <c r="W294" s="11"/>
      <c r="X294" s="11"/>
      <c r="Y294" s="11"/>
      <c r="Z294" s="11"/>
      <c r="AA294" s="11"/>
      <c r="AB294" s="11"/>
    </row>
  </sheetData>
  <autoFilter ref="A5:AB286">
    <extLst/>
  </autoFilter>
  <mergeCells count="419">
    <mergeCell ref="A1:B1"/>
    <mergeCell ref="A2:AB2"/>
    <mergeCell ref="G3:K3"/>
    <mergeCell ref="M3:V3"/>
    <mergeCell ref="W3:X3"/>
    <mergeCell ref="Y3:Z3"/>
    <mergeCell ref="O4:P4"/>
    <mergeCell ref="Q4:S4"/>
    <mergeCell ref="T4:V4"/>
    <mergeCell ref="A6:F6"/>
    <mergeCell ref="B7:E7"/>
    <mergeCell ref="B8:E8"/>
    <mergeCell ref="B9:E9"/>
    <mergeCell ref="B11:E11"/>
    <mergeCell ref="B13:E13"/>
    <mergeCell ref="B17:E17"/>
    <mergeCell ref="B30:E30"/>
    <mergeCell ref="B32:E32"/>
    <mergeCell ref="B34:E34"/>
    <mergeCell ref="B37:E37"/>
    <mergeCell ref="B39:E39"/>
    <mergeCell ref="B41:E41"/>
    <mergeCell ref="B43:E43"/>
    <mergeCell ref="B45:E45"/>
    <mergeCell ref="B83:E83"/>
    <mergeCell ref="B86:E86"/>
    <mergeCell ref="B106:E106"/>
    <mergeCell ref="B107:E107"/>
    <mergeCell ref="B109:E109"/>
    <mergeCell ref="B111:E111"/>
    <mergeCell ref="B115:E115"/>
    <mergeCell ref="B121:E121"/>
    <mergeCell ref="B126:E126"/>
    <mergeCell ref="B128:E128"/>
    <mergeCell ref="B130:E130"/>
    <mergeCell ref="B132:E132"/>
    <mergeCell ref="B134:E134"/>
    <mergeCell ref="B136:E136"/>
    <mergeCell ref="B138:E138"/>
    <mergeCell ref="B140:E140"/>
    <mergeCell ref="B142:E142"/>
    <mergeCell ref="B156:E156"/>
    <mergeCell ref="B158:E158"/>
    <mergeCell ref="B160:E160"/>
    <mergeCell ref="B162:E162"/>
    <mergeCell ref="B164:E164"/>
    <mergeCell ref="B165:E165"/>
    <mergeCell ref="B168:E168"/>
    <mergeCell ref="B178:E178"/>
    <mergeCell ref="B180:E180"/>
    <mergeCell ref="B181:E181"/>
    <mergeCell ref="B189:E189"/>
    <mergeCell ref="B191:E191"/>
    <mergeCell ref="B193:E193"/>
    <mergeCell ref="B197:E197"/>
    <mergeCell ref="B204:E204"/>
    <mergeCell ref="B206:E206"/>
    <mergeCell ref="B208:E208"/>
    <mergeCell ref="B246:E246"/>
    <mergeCell ref="B248:E248"/>
    <mergeCell ref="B250:E250"/>
    <mergeCell ref="B252:E252"/>
    <mergeCell ref="B254:E254"/>
    <mergeCell ref="B257:E257"/>
    <mergeCell ref="B259:E259"/>
    <mergeCell ref="B261:E261"/>
    <mergeCell ref="B264:E264"/>
    <mergeCell ref="B265:E265"/>
    <mergeCell ref="B266:E266"/>
    <mergeCell ref="B273:E273"/>
    <mergeCell ref="B275:E275"/>
    <mergeCell ref="B277:E277"/>
    <mergeCell ref="B279:E279"/>
    <mergeCell ref="B281:E281"/>
    <mergeCell ref="B283:E283"/>
    <mergeCell ref="B285:E285"/>
    <mergeCell ref="A3:A5"/>
    <mergeCell ref="A20:A21"/>
    <mergeCell ref="A23:A24"/>
    <mergeCell ref="A27:A28"/>
    <mergeCell ref="A112:A113"/>
    <mergeCell ref="A169:A170"/>
    <mergeCell ref="A171:A172"/>
    <mergeCell ref="A173:A174"/>
    <mergeCell ref="A184:A186"/>
    <mergeCell ref="A187:A188"/>
    <mergeCell ref="A209:A211"/>
    <mergeCell ref="A226:A227"/>
    <mergeCell ref="A237:A238"/>
    <mergeCell ref="A239:A240"/>
    <mergeCell ref="A243:A245"/>
    <mergeCell ref="A255:A256"/>
    <mergeCell ref="A268:A272"/>
    <mergeCell ref="B3:B5"/>
    <mergeCell ref="B20:B21"/>
    <mergeCell ref="B23:B24"/>
    <mergeCell ref="B27:B28"/>
    <mergeCell ref="B112:B113"/>
    <mergeCell ref="B169:B170"/>
    <mergeCell ref="B171:B172"/>
    <mergeCell ref="B173:B174"/>
    <mergeCell ref="B184:B186"/>
    <mergeCell ref="B187:B188"/>
    <mergeCell ref="B209:B211"/>
    <mergeCell ref="B226:B227"/>
    <mergeCell ref="B237:B238"/>
    <mergeCell ref="B239:B240"/>
    <mergeCell ref="B243:B245"/>
    <mergeCell ref="B255:B256"/>
    <mergeCell ref="B268:B272"/>
    <mergeCell ref="C3:C5"/>
    <mergeCell ref="C20:C21"/>
    <mergeCell ref="C23:C24"/>
    <mergeCell ref="C27:C28"/>
    <mergeCell ref="C112:C113"/>
    <mergeCell ref="C169:C170"/>
    <mergeCell ref="C171:C172"/>
    <mergeCell ref="C173:C174"/>
    <mergeCell ref="C184:C186"/>
    <mergeCell ref="C187:C188"/>
    <mergeCell ref="C209:C211"/>
    <mergeCell ref="C226:C227"/>
    <mergeCell ref="C237:C238"/>
    <mergeCell ref="C239:C240"/>
    <mergeCell ref="C243:C245"/>
    <mergeCell ref="C255:C256"/>
    <mergeCell ref="C268:C272"/>
    <mergeCell ref="D3:D5"/>
    <mergeCell ref="D20:D21"/>
    <mergeCell ref="D23:D24"/>
    <mergeCell ref="D27:D28"/>
    <mergeCell ref="D112:D113"/>
    <mergeCell ref="D169:D170"/>
    <mergeCell ref="D171:D172"/>
    <mergeCell ref="D173:D174"/>
    <mergeCell ref="D184:D186"/>
    <mergeCell ref="D187:D188"/>
    <mergeCell ref="D209:D211"/>
    <mergeCell ref="D226:D227"/>
    <mergeCell ref="D237:D238"/>
    <mergeCell ref="D239:D240"/>
    <mergeCell ref="D243:D245"/>
    <mergeCell ref="D255:D256"/>
    <mergeCell ref="D268:D272"/>
    <mergeCell ref="E3:E5"/>
    <mergeCell ref="E20:E21"/>
    <mergeCell ref="E23:E24"/>
    <mergeCell ref="E27:E28"/>
    <mergeCell ref="E112:E113"/>
    <mergeCell ref="E169:E170"/>
    <mergeCell ref="E171:E172"/>
    <mergeCell ref="E173:E174"/>
    <mergeCell ref="E184:E186"/>
    <mergeCell ref="E187:E188"/>
    <mergeCell ref="E209:E211"/>
    <mergeCell ref="E226:E227"/>
    <mergeCell ref="E237:E238"/>
    <mergeCell ref="E239:E240"/>
    <mergeCell ref="E243:E245"/>
    <mergeCell ref="E255:E256"/>
    <mergeCell ref="E268:E272"/>
    <mergeCell ref="F3:F5"/>
    <mergeCell ref="F20:F21"/>
    <mergeCell ref="F23:F24"/>
    <mergeCell ref="F27:F28"/>
    <mergeCell ref="F112:F113"/>
    <mergeCell ref="F169:F170"/>
    <mergeCell ref="F171:F172"/>
    <mergeCell ref="F173:F174"/>
    <mergeCell ref="F184:F186"/>
    <mergeCell ref="F187:F188"/>
    <mergeCell ref="F209:F211"/>
    <mergeCell ref="F226:F227"/>
    <mergeCell ref="F237:F238"/>
    <mergeCell ref="F239:F240"/>
    <mergeCell ref="F243:F245"/>
    <mergeCell ref="F255:F256"/>
    <mergeCell ref="F268:F272"/>
    <mergeCell ref="G4:G5"/>
    <mergeCell ref="H4:H5"/>
    <mergeCell ref="I4:I5"/>
    <mergeCell ref="J4:J5"/>
    <mergeCell ref="K4:K5"/>
    <mergeCell ref="L3:L5"/>
    <mergeCell ref="M4:M5"/>
    <mergeCell ref="M20:M21"/>
    <mergeCell ref="M27:M28"/>
    <mergeCell ref="M112:M113"/>
    <mergeCell ref="M169:M170"/>
    <mergeCell ref="M171:M172"/>
    <mergeCell ref="M173:M174"/>
    <mergeCell ref="M184:M186"/>
    <mergeCell ref="M187:M188"/>
    <mergeCell ref="M209:M211"/>
    <mergeCell ref="M226:M227"/>
    <mergeCell ref="M237:M238"/>
    <mergeCell ref="M239:M240"/>
    <mergeCell ref="M243:M245"/>
    <mergeCell ref="M255:M256"/>
    <mergeCell ref="M268:M272"/>
    <mergeCell ref="N4:N5"/>
    <mergeCell ref="N20:N21"/>
    <mergeCell ref="N23:N24"/>
    <mergeCell ref="N27:N28"/>
    <mergeCell ref="N112:N113"/>
    <mergeCell ref="N169:N170"/>
    <mergeCell ref="N171:N172"/>
    <mergeCell ref="N173:N174"/>
    <mergeCell ref="N184:N186"/>
    <mergeCell ref="N187:N188"/>
    <mergeCell ref="N209:N211"/>
    <mergeCell ref="N226:N227"/>
    <mergeCell ref="N237:N238"/>
    <mergeCell ref="N239:N240"/>
    <mergeCell ref="N243:N245"/>
    <mergeCell ref="N255:N256"/>
    <mergeCell ref="N268:N272"/>
    <mergeCell ref="O20:O21"/>
    <mergeCell ref="O23:O24"/>
    <mergeCell ref="O27:O28"/>
    <mergeCell ref="O112:O113"/>
    <mergeCell ref="O169:O170"/>
    <mergeCell ref="O171:O172"/>
    <mergeCell ref="O173:O174"/>
    <mergeCell ref="O184:O186"/>
    <mergeCell ref="O187:O188"/>
    <mergeCell ref="O209:O211"/>
    <mergeCell ref="O226:O227"/>
    <mergeCell ref="O237:O238"/>
    <mergeCell ref="O239:O240"/>
    <mergeCell ref="O243:O245"/>
    <mergeCell ref="O255:O256"/>
    <mergeCell ref="O268:O272"/>
    <mergeCell ref="P20:P21"/>
    <mergeCell ref="P23:P24"/>
    <mergeCell ref="P27:P28"/>
    <mergeCell ref="P112:P113"/>
    <mergeCell ref="P169:P170"/>
    <mergeCell ref="P171:P172"/>
    <mergeCell ref="P173:P174"/>
    <mergeCell ref="P184:P186"/>
    <mergeCell ref="P187:P188"/>
    <mergeCell ref="P209:P211"/>
    <mergeCell ref="P226:P227"/>
    <mergeCell ref="P237:P238"/>
    <mergeCell ref="P239:P240"/>
    <mergeCell ref="P243:P245"/>
    <mergeCell ref="P255:P256"/>
    <mergeCell ref="P268:P272"/>
    <mergeCell ref="Q20:Q21"/>
    <mergeCell ref="Q23:Q24"/>
    <mergeCell ref="Q27:Q28"/>
    <mergeCell ref="Q112:Q113"/>
    <mergeCell ref="Q169:Q170"/>
    <mergeCell ref="Q171:Q172"/>
    <mergeCell ref="Q173:Q174"/>
    <mergeCell ref="Q184:Q186"/>
    <mergeCell ref="Q187:Q188"/>
    <mergeCell ref="Q209:Q211"/>
    <mergeCell ref="Q226:Q227"/>
    <mergeCell ref="Q237:Q238"/>
    <mergeCell ref="Q239:Q240"/>
    <mergeCell ref="Q243:Q245"/>
    <mergeCell ref="Q255:Q256"/>
    <mergeCell ref="Q268:Q272"/>
    <mergeCell ref="R20:R21"/>
    <mergeCell ref="R23:R24"/>
    <mergeCell ref="R27:R28"/>
    <mergeCell ref="R112:R113"/>
    <mergeCell ref="R169:R170"/>
    <mergeCell ref="R171:R172"/>
    <mergeCell ref="R173:R174"/>
    <mergeCell ref="R184:R186"/>
    <mergeCell ref="R187:R188"/>
    <mergeCell ref="R209:R211"/>
    <mergeCell ref="R226:R227"/>
    <mergeCell ref="R237:R238"/>
    <mergeCell ref="R239:R240"/>
    <mergeCell ref="R243:R245"/>
    <mergeCell ref="R255:R256"/>
    <mergeCell ref="R268:R272"/>
    <mergeCell ref="S20:S21"/>
    <mergeCell ref="S23:S24"/>
    <mergeCell ref="S27:S28"/>
    <mergeCell ref="S112:S113"/>
    <mergeCell ref="S169:S170"/>
    <mergeCell ref="S171:S172"/>
    <mergeCell ref="S173:S174"/>
    <mergeCell ref="S184:S186"/>
    <mergeCell ref="S187:S188"/>
    <mergeCell ref="S209:S211"/>
    <mergeCell ref="S226:S227"/>
    <mergeCell ref="S237:S238"/>
    <mergeCell ref="S239:S240"/>
    <mergeCell ref="S243:S245"/>
    <mergeCell ref="S255:S256"/>
    <mergeCell ref="S268:S272"/>
    <mergeCell ref="T20:T21"/>
    <mergeCell ref="T23:T24"/>
    <mergeCell ref="T27:T28"/>
    <mergeCell ref="T112:T113"/>
    <mergeCell ref="T169:T170"/>
    <mergeCell ref="T171:T172"/>
    <mergeCell ref="T173:T174"/>
    <mergeCell ref="T184:T186"/>
    <mergeCell ref="T187:T188"/>
    <mergeCell ref="T209:T211"/>
    <mergeCell ref="T226:T227"/>
    <mergeCell ref="T237:T238"/>
    <mergeCell ref="T239:T240"/>
    <mergeCell ref="T243:T245"/>
    <mergeCell ref="T255:T256"/>
    <mergeCell ref="T268:T272"/>
    <mergeCell ref="U20:U21"/>
    <mergeCell ref="U23:U24"/>
    <mergeCell ref="U27:U28"/>
    <mergeCell ref="U112:U113"/>
    <mergeCell ref="U169:U170"/>
    <mergeCell ref="U171:U172"/>
    <mergeCell ref="U173:U174"/>
    <mergeCell ref="U184:U186"/>
    <mergeCell ref="U187:U188"/>
    <mergeCell ref="U209:U211"/>
    <mergeCell ref="U226:U227"/>
    <mergeCell ref="U237:U238"/>
    <mergeCell ref="U239:U240"/>
    <mergeCell ref="U243:U245"/>
    <mergeCell ref="U255:U256"/>
    <mergeCell ref="U268:U272"/>
    <mergeCell ref="V20:V21"/>
    <mergeCell ref="V23:V24"/>
    <mergeCell ref="V27:V28"/>
    <mergeCell ref="V112:V113"/>
    <mergeCell ref="V169:V170"/>
    <mergeCell ref="V171:V172"/>
    <mergeCell ref="V173:V174"/>
    <mergeCell ref="V184:V186"/>
    <mergeCell ref="V187:V188"/>
    <mergeCell ref="V209:V211"/>
    <mergeCell ref="V226:V227"/>
    <mergeCell ref="V237:V238"/>
    <mergeCell ref="V239:V240"/>
    <mergeCell ref="V243:V245"/>
    <mergeCell ref="V255:V256"/>
    <mergeCell ref="V268:V272"/>
    <mergeCell ref="W20:W21"/>
    <mergeCell ref="W23:W24"/>
    <mergeCell ref="W27:W28"/>
    <mergeCell ref="W112:W113"/>
    <mergeCell ref="W169:W170"/>
    <mergeCell ref="W171:W172"/>
    <mergeCell ref="W173:W174"/>
    <mergeCell ref="W184:W186"/>
    <mergeCell ref="W187:W188"/>
    <mergeCell ref="W209:W211"/>
    <mergeCell ref="W226:W227"/>
    <mergeCell ref="W237:W238"/>
    <mergeCell ref="W239:W240"/>
    <mergeCell ref="W243:W245"/>
    <mergeCell ref="W255:W256"/>
    <mergeCell ref="W268:W272"/>
    <mergeCell ref="X20:X21"/>
    <mergeCell ref="X23:X24"/>
    <mergeCell ref="X27:X28"/>
    <mergeCell ref="X112:X113"/>
    <mergeCell ref="X169:X170"/>
    <mergeCell ref="X171:X172"/>
    <mergeCell ref="X173:X174"/>
    <mergeCell ref="X184:X186"/>
    <mergeCell ref="X187:X188"/>
    <mergeCell ref="X209:X211"/>
    <mergeCell ref="X226:X227"/>
    <mergeCell ref="X237:X238"/>
    <mergeCell ref="X239:X240"/>
    <mergeCell ref="X243:X245"/>
    <mergeCell ref="X255:X256"/>
    <mergeCell ref="X268:X272"/>
    <mergeCell ref="Y20:Y21"/>
    <mergeCell ref="Y23:Y24"/>
    <mergeCell ref="Y27:Y28"/>
    <mergeCell ref="Y112:Y113"/>
    <mergeCell ref="Y169:Y170"/>
    <mergeCell ref="Y171:Y172"/>
    <mergeCell ref="Y173:Y174"/>
    <mergeCell ref="Y184:Y186"/>
    <mergeCell ref="Y187:Y188"/>
    <mergeCell ref="Y209:Y211"/>
    <mergeCell ref="Y226:Y227"/>
    <mergeCell ref="Y237:Y238"/>
    <mergeCell ref="Y239:Y240"/>
    <mergeCell ref="Y243:Y245"/>
    <mergeCell ref="Y255:Y256"/>
    <mergeCell ref="Y268:Y272"/>
    <mergeCell ref="Z20:Z21"/>
    <mergeCell ref="Z23:Z24"/>
    <mergeCell ref="Z27:Z28"/>
    <mergeCell ref="Z112:Z113"/>
    <mergeCell ref="Z169:Z170"/>
    <mergeCell ref="Z171:Z172"/>
    <mergeCell ref="Z173:Z174"/>
    <mergeCell ref="Z184:Z186"/>
    <mergeCell ref="Z187:Z188"/>
    <mergeCell ref="Z209:Z211"/>
    <mergeCell ref="Z226:Z227"/>
    <mergeCell ref="Z237:Z238"/>
    <mergeCell ref="Z239:Z240"/>
    <mergeCell ref="Z243:Z245"/>
    <mergeCell ref="Z255:Z256"/>
    <mergeCell ref="Z268:Z272"/>
    <mergeCell ref="AA3:AA4"/>
    <mergeCell ref="AA169:AA170"/>
    <mergeCell ref="AA173:AA174"/>
    <mergeCell ref="AA184:AA186"/>
    <mergeCell ref="AA187:AA188"/>
    <mergeCell ref="AA271:AA272"/>
    <mergeCell ref="AB3:AB4"/>
    <mergeCell ref="AB169:AB170"/>
    <mergeCell ref="AB184:AB186"/>
    <mergeCell ref="AB271:AB272"/>
  </mergeCells>
  <conditionalFormatting sqref="B175">
    <cfRule type="duplicateValues" dxfId="0" priority="3"/>
  </conditionalFormatting>
  <conditionalFormatting sqref="B176">
    <cfRule type="duplicateValues" dxfId="0" priority="2"/>
  </conditionalFormatting>
  <pageMargins left="0.511805555555556" right="0.314583333333333" top="0.590277777777778" bottom="0.393055555555556" header="0.5" footer="0.354166666666667"/>
  <pageSetup paperSize="8" scale="58" fitToHeight="0" orientation="landscape" horizontalDpi="600"/>
  <headerFooter>
    <oddFooter>&amp;C第 &amp;P 页，共 &amp;N 页</oddFooter>
  </headerFooter>
  <ignoredErrors>
    <ignoredError sqref="H196" formulaRange="1"/>
    <ignoredError sqref="A213 A140:A142 A144" numberStoredAsText="1"/>
    <ignoredError sqref="Q66 G37 G86 G158:K158 G30 G17 G13 H111:K111 G197:K197" formula="1"/>
  </ignoredErrors>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8.31调整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达姆</cp:lastModifiedBy>
  <dcterms:created xsi:type="dcterms:W3CDTF">2016-07-11T03:13:00Z</dcterms:created>
  <cp:lastPrinted>2022-03-05T07:50:00Z</cp:lastPrinted>
  <dcterms:modified xsi:type="dcterms:W3CDTF">2023-12-12T01:15:45Z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KSORubyTemplateID" linkTarget="0">
    <vt:lpwstr>14</vt:lpwstr>
  </property>
  <property fmtid="{D5CDD505-2E9C-101B-9397-08002B2CF9AE}" pid="4" name="ICV">
    <vt:lpwstr>46D6644B753D49CE9AE584925677C70C_13</vt:lpwstr>
  </property>
</Properties>
</file>