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4.1" sheetId="10" r:id="rId1"/>
    <sheet name="Sheet3" sheetId="11" r:id="rId2"/>
    <sheet name="Sheet1" sheetId="12" r:id="rId3"/>
  </sheets>
  <calcPr calcId="144525" iterate="1" iterateCount="100" iterateDelta="0.001"/>
</workbook>
</file>

<file path=xl/sharedStrings.xml><?xml version="1.0" encoding="utf-8"?>
<sst xmlns="http://schemas.openxmlformats.org/spreadsheetml/2006/main" count="65" uniqueCount="64">
  <si>
    <t>临夏县二〇二二年预算收支分析表</t>
  </si>
  <si>
    <t>制表单位：临夏县财政局</t>
  </si>
  <si>
    <t>编制时间：2022-5-5</t>
  </si>
  <si>
    <t xml:space="preserve"> 单位：万元</t>
  </si>
  <si>
    <t>项      目</t>
  </si>
  <si>
    <t>调整预
算数</t>
  </si>
  <si>
    <t>本年累
计完成数</t>
  </si>
  <si>
    <t>占调整预
算数%</t>
  </si>
  <si>
    <t>比平均进
度增减%</t>
  </si>
  <si>
    <t>比平均进度增减
（万元）</t>
  </si>
  <si>
    <t>比上年同期增减%</t>
  </si>
  <si>
    <t>比上年同期增减（万元）</t>
  </si>
  <si>
    <t>上年同期完成数</t>
  </si>
  <si>
    <t>3月底应完成数</t>
  </si>
  <si>
    <t>按进度应完成数</t>
  </si>
  <si>
    <t>差值</t>
  </si>
  <si>
    <t>上年同期应完成数</t>
  </si>
  <si>
    <t>一.县级收入</t>
  </si>
  <si>
    <t>税务局：</t>
  </si>
  <si>
    <t xml:space="preserve">       税收收入</t>
  </si>
  <si>
    <t xml:space="preserve">       非税收入</t>
  </si>
  <si>
    <t>财政局（非税收入）</t>
  </si>
  <si>
    <t>二.上划收入</t>
  </si>
  <si>
    <t>其中: 中央收入</t>
  </si>
  <si>
    <t xml:space="preserve">      省级收入</t>
  </si>
  <si>
    <t xml:space="preserve">    州级收入</t>
  </si>
  <si>
    <t>三.大口径收入</t>
  </si>
  <si>
    <t xml:space="preserve">      税务局</t>
  </si>
  <si>
    <t xml:space="preserve">      财政局</t>
  </si>
  <si>
    <t>四.财政总支出</t>
  </si>
  <si>
    <t>(一)公共财政预算支出</t>
  </si>
  <si>
    <t xml:space="preserve">    其中：八项支出</t>
  </si>
  <si>
    <t xml:space="preserve">     </t>
  </si>
  <si>
    <t>债务还本支出（231）</t>
  </si>
  <si>
    <t>债务付息支出（232）</t>
  </si>
  <si>
    <t>（二）基金预算支出</t>
  </si>
  <si>
    <t>（三）国有资本经营预算支出</t>
  </si>
  <si>
    <t xml:space="preserve">    填表人：刘振娟</t>
  </si>
  <si>
    <t xml:space="preserve">  审核人：刘文奇</t>
  </si>
  <si>
    <t>税务</t>
  </si>
  <si>
    <t>非税</t>
  </si>
  <si>
    <t>财政非税</t>
  </si>
  <si>
    <t>（一）税收收入</t>
  </si>
  <si>
    <t xml:space="preserve">      增值税</t>
  </si>
  <si>
    <t xml:space="preserve">      企业所得税</t>
  </si>
  <si>
    <t xml:space="preserve">      个人所得税</t>
  </si>
  <si>
    <t xml:space="preserve">      资源税</t>
  </si>
  <si>
    <t xml:space="preserve">      城市维护建设费</t>
  </si>
  <si>
    <t xml:space="preserve">      房产税</t>
  </si>
  <si>
    <t xml:space="preserve">      印花税</t>
  </si>
  <si>
    <t xml:space="preserve">      城镇土地使用税</t>
  </si>
  <si>
    <t xml:space="preserve">      土地增值税</t>
  </si>
  <si>
    <t xml:space="preserve">      车船税</t>
  </si>
  <si>
    <t xml:space="preserve">      耕地占用税</t>
  </si>
  <si>
    <t xml:space="preserve">      契税</t>
  </si>
  <si>
    <t>环境保护税</t>
  </si>
  <si>
    <t>其他税收收入</t>
  </si>
  <si>
    <t>（二）非税收入</t>
  </si>
  <si>
    <t>专项收入</t>
  </si>
  <si>
    <t>行政事业性收费收入</t>
  </si>
  <si>
    <t>罚没收入</t>
  </si>
  <si>
    <t>国有资源（资产）有偿使用收入</t>
  </si>
  <si>
    <t>捐赠收入</t>
  </si>
  <si>
    <t>国有资本经营收入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</si>
</sst>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24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5" borderId="34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/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25" fillId="0" borderId="0"/>
    <xf numFmtId="0" fontId="24" fillId="0" borderId="32" applyNumberFormat="0" applyFill="0" applyAlignment="0" applyProtection="0">
      <alignment vertical="center"/>
    </xf>
    <xf numFmtId="0" fontId="10" fillId="0" borderId="0"/>
    <xf numFmtId="0" fontId="13" fillId="34" borderId="0" applyNumberFormat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10" borderId="33" applyNumberFormat="0" applyAlignment="0" applyProtection="0">
      <alignment vertical="center"/>
    </xf>
    <xf numFmtId="0" fontId="14" fillId="10" borderId="27" applyNumberFormat="0" applyAlignment="0" applyProtection="0">
      <alignment vertical="center"/>
    </xf>
    <xf numFmtId="0" fontId="23" fillId="28" borderId="3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/>
    <xf numFmtId="0" fontId="11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25" fillId="0" borderId="0"/>
    <xf numFmtId="0" fontId="10" fillId="0" borderId="0"/>
    <xf numFmtId="0" fontId="10" fillId="0" borderId="0"/>
  </cellStyleXfs>
  <cellXfs count="12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1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177" fontId="3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177" fontId="4" fillId="0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/>
    <xf numFmtId="176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176" fontId="6" fillId="0" borderId="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176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176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176" fontId="2" fillId="0" borderId="8" xfId="0" applyNumberFormat="1" applyFont="1" applyFill="1" applyBorder="1" applyAlignment="1" applyProtection="1">
      <alignment horizontal="center" vertical="center"/>
      <protection locked="0"/>
    </xf>
    <xf numFmtId="2" fontId="2" fillId="0" borderId="9" xfId="0" applyNumberFormat="1" applyFont="1" applyFill="1" applyBorder="1" applyAlignment="1" applyProtection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 vertical="center"/>
      <protection locked="0"/>
    </xf>
    <xf numFmtId="176" fontId="2" fillId="0" borderId="9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  <protection locked="0"/>
    </xf>
    <xf numFmtId="176" fontId="3" fillId="0" borderId="3" xfId="0" applyNumberFormat="1" applyFont="1" applyFill="1" applyBorder="1" applyAlignment="1" applyProtection="1">
      <alignment horizontal="center" vertical="center"/>
      <protection locked="0"/>
    </xf>
    <xf numFmtId="176" fontId="7" fillId="3" borderId="10" xfId="17" applyNumberFormat="1" applyFont="1" applyFill="1" applyBorder="1" applyAlignment="1" applyProtection="1">
      <alignment horizontal="center" vertical="center"/>
    </xf>
    <xf numFmtId="2" fontId="3" fillId="0" borderId="10" xfId="0" applyNumberFormat="1" applyFont="1" applyFill="1" applyBorder="1" applyAlignment="1" applyProtection="1">
      <alignment horizontal="center" vertical="center"/>
    </xf>
    <xf numFmtId="2" fontId="3" fillId="0" borderId="9" xfId="0" applyNumberFormat="1" applyFont="1" applyFill="1" applyBorder="1" applyAlignment="1" applyProtection="1">
      <alignment horizontal="center" vertical="center"/>
      <protection locked="0"/>
    </xf>
    <xf numFmtId="176" fontId="3" fillId="0" borderId="9" xfId="0" applyNumberFormat="1" applyFont="1" applyFill="1" applyBorder="1" applyAlignment="1" applyProtection="1">
      <alignment horizontal="center" vertical="center"/>
    </xf>
    <xf numFmtId="176" fontId="8" fillId="3" borderId="10" xfId="17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3" borderId="10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 applyProtection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7" fontId="2" fillId="0" borderId="3" xfId="8" applyNumberFormat="1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/>
      <protection locked="0"/>
    </xf>
    <xf numFmtId="176" fontId="3" fillId="3" borderId="10" xfId="0" applyNumberFormat="1" applyFont="1" applyFill="1" applyBorder="1" applyAlignment="1" applyProtection="1">
      <alignment horizontal="center" vertical="center"/>
    </xf>
    <xf numFmtId="2" fontId="3" fillId="4" borderId="10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6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176" fontId="3" fillId="3" borderId="13" xfId="0" applyNumberFormat="1" applyFont="1" applyFill="1" applyBorder="1" applyAlignment="1" applyProtection="1">
      <alignment horizontal="center" vertical="center"/>
      <protection locked="0"/>
    </xf>
    <xf numFmtId="176" fontId="3" fillId="3" borderId="11" xfId="0" applyNumberFormat="1" applyFont="1" applyFill="1" applyBorder="1" applyAlignment="1" applyProtection="1">
      <alignment horizontal="center" vertical="center"/>
    </xf>
    <xf numFmtId="2" fontId="3" fillId="0" borderId="11" xfId="0" applyNumberFormat="1" applyFont="1" applyFill="1" applyBorder="1" applyAlignment="1" applyProtection="1">
      <alignment horizontal="center" vertical="center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76" fontId="3" fillId="0" borderId="14" xfId="0" applyNumberFormat="1" applyFont="1" applyFill="1" applyBorder="1" applyAlignment="1" applyProtection="1">
      <alignment horizontal="center" vertical="center"/>
    </xf>
    <xf numFmtId="2" fontId="3" fillId="4" borderId="11" xfId="0" applyNumberFormat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vertical="center"/>
      <protection locked="0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left" vertical="center" wrapText="1"/>
      <protection locked="0"/>
    </xf>
    <xf numFmtId="176" fontId="3" fillId="3" borderId="17" xfId="0" applyNumberFormat="1" applyFont="1" applyFill="1" applyBorder="1" applyAlignment="1" applyProtection="1">
      <alignment horizontal="center" vertical="center"/>
      <protection locked="0"/>
    </xf>
    <xf numFmtId="176" fontId="3" fillId="3" borderId="17" xfId="0" applyNumberFormat="1" applyFont="1" applyFill="1" applyBorder="1" applyAlignment="1" applyProtection="1">
      <alignment horizontal="center" vertical="center"/>
    </xf>
    <xf numFmtId="2" fontId="3" fillId="0" borderId="17" xfId="0" applyNumberFormat="1" applyFont="1" applyFill="1" applyBorder="1" applyAlignment="1" applyProtection="1">
      <alignment horizontal="center" vertical="center"/>
    </xf>
    <xf numFmtId="2" fontId="3" fillId="0" borderId="17" xfId="0" applyNumberFormat="1" applyFont="1" applyFill="1" applyBorder="1" applyAlignment="1" applyProtection="1">
      <alignment horizontal="center" vertical="center"/>
      <protection locked="0"/>
    </xf>
    <xf numFmtId="176" fontId="3" fillId="0" borderId="17" xfId="0" applyNumberFormat="1" applyFont="1" applyFill="1" applyBorder="1" applyAlignment="1" applyProtection="1">
      <alignment horizontal="center" vertical="center"/>
    </xf>
    <xf numFmtId="2" fontId="3" fillId="4" borderId="17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176" fontId="6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176" fontId="6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176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9" xfId="53" applyNumberFormat="1" applyFont="1" applyBorder="1" applyAlignment="1">
      <alignment horizontal="center" vertical="center" wrapText="1"/>
    </xf>
    <xf numFmtId="0" fontId="2" fillId="0" borderId="20" xfId="53" applyFont="1" applyBorder="1" applyAlignment="1">
      <alignment horizontal="center" vertical="center" wrapText="1"/>
    </xf>
    <xf numFmtId="0" fontId="2" fillId="0" borderId="21" xfId="53" applyFont="1" applyBorder="1" applyAlignment="1">
      <alignment horizontal="center" vertical="center" wrapText="1"/>
    </xf>
    <xf numFmtId="176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176" fontId="2" fillId="0" borderId="24" xfId="0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23" xfId="0" applyNumberFormat="1" applyFont="1" applyFill="1" applyBorder="1" applyAlignment="1" applyProtection="1">
      <alignment horizontal="center" vertical="center"/>
      <protection locked="0"/>
    </xf>
    <xf numFmtId="176" fontId="8" fillId="3" borderId="23" xfId="17" applyNumberFormat="1" applyFont="1" applyFill="1" applyBorder="1" applyAlignment="1" applyProtection="1">
      <alignment horizontal="center" vertical="center"/>
    </xf>
    <xf numFmtId="178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8" fontId="7" fillId="3" borderId="10" xfId="17" applyNumberFormat="1" applyFont="1" applyFill="1" applyBorder="1" applyAlignment="1" applyProtection="1">
      <alignment horizontal="center" vertical="center"/>
    </xf>
    <xf numFmtId="0" fontId="3" fillId="0" borderId="23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</xf>
    <xf numFmtId="176" fontId="7" fillId="3" borderId="23" xfId="17" applyNumberFormat="1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23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176" fontId="3" fillId="3" borderId="23" xfId="0" applyNumberFormat="1" applyFont="1" applyFill="1" applyBorder="1" applyAlignment="1">
      <alignment horizontal="center" vertical="center"/>
    </xf>
    <xf numFmtId="178" fontId="3" fillId="3" borderId="10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176" fontId="2" fillId="3" borderId="23" xfId="0" applyNumberFormat="1" applyFont="1" applyFill="1" applyBorder="1" applyAlignment="1">
      <alignment horizontal="center" vertical="center"/>
    </xf>
    <xf numFmtId="178" fontId="2" fillId="3" borderId="10" xfId="0" applyNumberFormat="1" applyFont="1" applyFill="1" applyBorder="1" applyAlignment="1">
      <alignment horizontal="center" vertical="center"/>
    </xf>
    <xf numFmtId="176" fontId="2" fillId="3" borderId="23" xfId="0" applyNumberFormat="1" applyFont="1" applyFill="1" applyBorder="1" applyAlignment="1" applyProtection="1">
      <alignment horizontal="center" vertical="center"/>
    </xf>
    <xf numFmtId="178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8" fontId="2" fillId="3" borderId="10" xfId="0" applyNumberFormat="1" applyFont="1" applyFill="1" applyBorder="1" applyAlignment="1" applyProtection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3" borderId="23" xfId="0" applyNumberFormat="1" applyFont="1" applyFill="1" applyBorder="1" applyAlignment="1" applyProtection="1">
      <alignment horizontal="center" vertical="center"/>
      <protection locked="0"/>
    </xf>
    <xf numFmtId="178" fontId="3" fillId="3" borderId="10" xfId="0" applyNumberFormat="1" applyFont="1" applyFill="1" applyBorder="1" applyAlignment="1" applyProtection="1">
      <alignment horizontal="center" vertical="center"/>
      <protection locked="0"/>
    </xf>
    <xf numFmtId="176" fontId="3" fillId="4" borderId="11" xfId="0" applyNumberFormat="1" applyFont="1" applyFill="1" applyBorder="1" applyAlignment="1" applyProtection="1">
      <alignment horizontal="center" vertical="center"/>
    </xf>
    <xf numFmtId="176" fontId="3" fillId="3" borderId="25" xfId="0" applyNumberFormat="1" applyFont="1" applyFill="1" applyBorder="1" applyAlignment="1" applyProtection="1">
      <alignment horizontal="center" vertical="center"/>
      <protection locked="0"/>
    </xf>
    <xf numFmtId="176" fontId="2" fillId="3" borderId="23" xfId="0" applyNumberFormat="1" applyFont="1" applyFill="1" applyBorder="1" applyAlignment="1" applyProtection="1">
      <alignment horizontal="center" vertical="center"/>
      <protection locked="0"/>
    </xf>
    <xf numFmtId="178" fontId="2" fillId="3" borderId="10" xfId="0" applyNumberFormat="1" applyFont="1" applyFill="1" applyBorder="1" applyAlignment="1" applyProtection="1">
      <alignment horizontal="center" vertical="center"/>
      <protection locked="0"/>
    </xf>
    <xf numFmtId="176" fontId="3" fillId="4" borderId="17" xfId="0" applyNumberFormat="1" applyFont="1" applyFill="1" applyBorder="1" applyAlignment="1" applyProtection="1">
      <alignment horizontal="center" vertical="center"/>
    </xf>
    <xf numFmtId="176" fontId="3" fillId="3" borderId="26" xfId="0" applyNumberFormat="1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 applyProtection="1">
      <alignment horizontal="left" vertical="center"/>
      <protection locked="0"/>
    </xf>
    <xf numFmtId="176" fontId="6" fillId="0" borderId="0" xfId="0" applyNumberFormat="1" applyFont="1" applyFill="1" applyBorder="1" applyAlignment="1"/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_ET_STYLE_NoName_00_ 2" xfId="21"/>
    <cellStyle name="标题 2" xfId="22" builtinId="17"/>
    <cellStyle name="常规_临夏州2015年财政收支旬报_2017年收支旬报0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样式 1" xfId="55"/>
    <cellStyle name="常规_临夏州2015年财政收支旬报" xfId="56"/>
    <cellStyle name="常规_2016年预算收支月报导出表样" xfId="57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7"/>
  <sheetViews>
    <sheetView tabSelected="1" workbookViewId="0">
      <selection activeCell="J20" sqref="J20"/>
    </sheetView>
  </sheetViews>
  <sheetFormatPr defaultColWidth="9" defaultRowHeight="13.5"/>
  <cols>
    <col min="1" max="1" width="1.625" customWidth="1"/>
    <col min="2" max="2" width="27.5" customWidth="1"/>
    <col min="3" max="3" width="16.125" style="13" customWidth="1"/>
    <col min="4" max="4" width="16" style="14" customWidth="1"/>
    <col min="5" max="5" width="13.25" customWidth="1"/>
    <col min="6" max="6" width="14.625" customWidth="1"/>
    <col min="7" max="7" width="13.25" style="15" customWidth="1"/>
    <col min="8" max="8" width="14.125" customWidth="1"/>
    <col min="9" max="9" width="14.875" style="15" customWidth="1"/>
    <col min="10" max="10" width="13.25" style="15" customWidth="1"/>
    <col min="11" max="11" width="10.5" hidden="1" customWidth="1"/>
    <col min="12" max="12" width="9.5" hidden="1" customWidth="1"/>
    <col min="13" max="14" width="17" hidden="1" customWidth="1"/>
  </cols>
  <sheetData>
    <row r="1" ht="18" customHeight="1" spans="2:14">
      <c r="B1" s="16" t="s">
        <v>0</v>
      </c>
      <c r="C1" s="17"/>
      <c r="D1" s="17"/>
      <c r="E1" s="16"/>
      <c r="F1" s="16"/>
      <c r="G1" s="17"/>
      <c r="H1" s="16"/>
      <c r="I1" s="17"/>
      <c r="J1" s="17"/>
      <c r="K1" s="16"/>
      <c r="L1" s="16"/>
      <c r="M1" s="16"/>
      <c r="N1" s="16"/>
    </row>
    <row r="2" ht="15" customHeight="1" spans="2:14">
      <c r="B2" s="18" t="s">
        <v>1</v>
      </c>
      <c r="C2" s="19"/>
      <c r="D2" s="20"/>
      <c r="E2" s="21"/>
      <c r="F2" s="22" t="s">
        <v>2</v>
      </c>
      <c r="G2" s="23"/>
      <c r="H2" s="22"/>
      <c r="I2" s="23" t="s">
        <v>3</v>
      </c>
      <c r="J2" s="82"/>
      <c r="K2" s="83"/>
      <c r="L2" s="83"/>
      <c r="M2" s="84"/>
      <c r="N2" s="83"/>
    </row>
    <row r="3" ht="21" customHeight="1" spans="2:14">
      <c r="B3" s="24" t="s">
        <v>4</v>
      </c>
      <c r="C3" s="25" t="s">
        <v>5</v>
      </c>
      <c r="D3" s="26" t="s">
        <v>6</v>
      </c>
      <c r="E3" s="27" t="s">
        <v>7</v>
      </c>
      <c r="F3" s="27" t="s">
        <v>8</v>
      </c>
      <c r="G3" s="26" t="s">
        <v>9</v>
      </c>
      <c r="H3" s="27" t="s">
        <v>10</v>
      </c>
      <c r="I3" s="26" t="s">
        <v>11</v>
      </c>
      <c r="J3" s="85" t="s">
        <v>12</v>
      </c>
      <c r="K3" s="86" t="s">
        <v>13</v>
      </c>
      <c r="L3" s="87"/>
      <c r="M3" s="87"/>
      <c r="N3" s="88"/>
    </row>
    <row r="4" ht="18" customHeight="1" spans="2:14">
      <c r="B4" s="28"/>
      <c r="C4" s="29"/>
      <c r="D4" s="30"/>
      <c r="E4" s="31"/>
      <c r="F4" s="31"/>
      <c r="G4" s="30"/>
      <c r="H4" s="31"/>
      <c r="I4" s="30"/>
      <c r="J4" s="89"/>
      <c r="K4" s="90" t="s">
        <v>14</v>
      </c>
      <c r="L4" s="91" t="s">
        <v>15</v>
      </c>
      <c r="M4" s="92" t="s">
        <v>16</v>
      </c>
      <c r="N4" s="93" t="s">
        <v>15</v>
      </c>
    </row>
    <row r="5" ht="21" customHeight="1" spans="2:14">
      <c r="B5" s="32" t="s">
        <v>17</v>
      </c>
      <c r="C5" s="33">
        <f>C6+C9</f>
        <v>28990</v>
      </c>
      <c r="D5" s="33">
        <f>D6+D9</f>
        <v>8416</v>
      </c>
      <c r="E5" s="34">
        <f t="shared" ref="E5:E19" si="0">D5/C5*100</f>
        <v>29.0307002414626</v>
      </c>
      <c r="F5" s="35">
        <f t="shared" ref="F5:F12" si="1">E5-12/36*100</f>
        <v>-4.30263309187075</v>
      </c>
      <c r="G5" s="36">
        <f t="shared" ref="G5:G12" si="2">D5-C5*12/36</f>
        <v>-1247.33333333333</v>
      </c>
      <c r="H5" s="34">
        <f t="shared" ref="H5:H12" si="3">(D5-J5)/J5*100</f>
        <v>43.5442606174313</v>
      </c>
      <c r="I5" s="36">
        <f t="shared" ref="I5:I12" si="4">D5-J5</f>
        <v>2553</v>
      </c>
      <c r="J5" s="94">
        <f>J6+J9</f>
        <v>5863</v>
      </c>
      <c r="K5" s="95">
        <f>C5/3*12</f>
        <v>115960</v>
      </c>
      <c r="L5" s="96">
        <f t="shared" ref="L5:L15" si="5">D5-K5</f>
        <v>-107544</v>
      </c>
      <c r="M5" s="97">
        <v>22059</v>
      </c>
      <c r="N5" s="98">
        <f t="shared" ref="N5:N18" si="6">D5-M5</f>
        <v>-13643</v>
      </c>
    </row>
    <row r="6" ht="21" customHeight="1" spans="2:14">
      <c r="B6" s="37" t="s">
        <v>18</v>
      </c>
      <c r="C6" s="38">
        <f>C7+C8</f>
        <v>22110</v>
      </c>
      <c r="D6" s="38">
        <f>D7+D8</f>
        <v>7251</v>
      </c>
      <c r="E6" s="39">
        <f t="shared" si="0"/>
        <v>32.7951153324288</v>
      </c>
      <c r="F6" s="35">
        <f t="shared" si="1"/>
        <v>-0.538218000904564</v>
      </c>
      <c r="G6" s="36">
        <f t="shared" si="2"/>
        <v>-119</v>
      </c>
      <c r="H6" s="39">
        <f t="shared" si="3"/>
        <v>31.3824968291357</v>
      </c>
      <c r="I6" s="50">
        <f t="shared" si="4"/>
        <v>1732</v>
      </c>
      <c r="J6" s="99">
        <f>J7+J8</f>
        <v>5519</v>
      </c>
      <c r="K6" s="95">
        <f t="shared" ref="K6:K15" si="7">C6/3*12</f>
        <v>88440</v>
      </c>
      <c r="L6" s="100">
        <f t="shared" si="5"/>
        <v>-81189</v>
      </c>
      <c r="M6" s="101">
        <v>15034</v>
      </c>
      <c r="N6" s="102">
        <f t="shared" si="6"/>
        <v>-7783</v>
      </c>
    </row>
    <row r="7" ht="21" customHeight="1" spans="2:14">
      <c r="B7" s="40" t="s">
        <v>19</v>
      </c>
      <c r="C7" s="41">
        <v>19527</v>
      </c>
      <c r="D7" s="42">
        <v>6815</v>
      </c>
      <c r="E7" s="43">
        <f t="shared" si="0"/>
        <v>34.9003943258053</v>
      </c>
      <c r="F7" s="44">
        <f t="shared" si="1"/>
        <v>1.56706099247197</v>
      </c>
      <c r="G7" s="45">
        <f t="shared" si="2"/>
        <v>306</v>
      </c>
      <c r="H7" s="43">
        <f t="shared" si="3"/>
        <v>35.5409705648369</v>
      </c>
      <c r="I7" s="103">
        <f t="shared" si="4"/>
        <v>1787</v>
      </c>
      <c r="J7" s="104">
        <v>5028</v>
      </c>
      <c r="K7" s="105">
        <f t="shared" si="7"/>
        <v>78108</v>
      </c>
      <c r="L7" s="100">
        <f t="shared" si="5"/>
        <v>-71293</v>
      </c>
      <c r="M7" s="101">
        <v>14105</v>
      </c>
      <c r="N7" s="102">
        <f t="shared" si="6"/>
        <v>-7290</v>
      </c>
    </row>
    <row r="8" ht="21" customHeight="1" spans="2:14">
      <c r="B8" s="40" t="s">
        <v>20</v>
      </c>
      <c r="C8" s="41">
        <v>2583</v>
      </c>
      <c r="D8" s="42">
        <v>436</v>
      </c>
      <c r="E8" s="43">
        <f t="shared" si="0"/>
        <v>16.8795973674022</v>
      </c>
      <c r="F8" s="44">
        <f t="shared" si="1"/>
        <v>-16.4537359659311</v>
      </c>
      <c r="G8" s="45">
        <f t="shared" si="2"/>
        <v>-425</v>
      </c>
      <c r="H8" s="43">
        <f t="shared" si="3"/>
        <v>-11.2016293279022</v>
      </c>
      <c r="I8" s="103">
        <f t="shared" si="4"/>
        <v>-55</v>
      </c>
      <c r="J8" s="104">
        <v>491</v>
      </c>
      <c r="K8" s="105">
        <f t="shared" si="7"/>
        <v>10332</v>
      </c>
      <c r="L8" s="100">
        <f t="shared" si="5"/>
        <v>-9896</v>
      </c>
      <c r="M8" s="101">
        <v>929</v>
      </c>
      <c r="N8" s="102">
        <f t="shared" si="6"/>
        <v>-493</v>
      </c>
    </row>
    <row r="9" ht="21" customHeight="1" spans="2:14">
      <c r="B9" s="37" t="s">
        <v>21</v>
      </c>
      <c r="C9" s="38">
        <v>6880</v>
      </c>
      <c r="D9" s="46">
        <v>1165</v>
      </c>
      <c r="E9" s="39">
        <f t="shared" si="0"/>
        <v>16.9331395348837</v>
      </c>
      <c r="F9" s="35">
        <f t="shared" si="1"/>
        <v>-16.4001937984496</v>
      </c>
      <c r="G9" s="36">
        <f t="shared" si="2"/>
        <v>-1128.33333333333</v>
      </c>
      <c r="H9" s="39">
        <f t="shared" si="3"/>
        <v>238.662790697674</v>
      </c>
      <c r="I9" s="50">
        <f t="shared" si="4"/>
        <v>821</v>
      </c>
      <c r="J9" s="99">
        <v>344</v>
      </c>
      <c r="K9" s="95">
        <f t="shared" si="7"/>
        <v>27520</v>
      </c>
      <c r="L9" s="100">
        <f t="shared" si="5"/>
        <v>-26355</v>
      </c>
      <c r="M9" s="101">
        <v>7025</v>
      </c>
      <c r="N9" s="102">
        <f t="shared" si="6"/>
        <v>-5860</v>
      </c>
    </row>
    <row r="10" ht="21" customHeight="1" spans="2:14">
      <c r="B10" s="32" t="s">
        <v>22</v>
      </c>
      <c r="C10" s="47">
        <f>C11+C12+C13</f>
        <v>18032</v>
      </c>
      <c r="D10" s="47">
        <f>D11+D12+D13</f>
        <v>5027</v>
      </c>
      <c r="E10" s="39">
        <f t="shared" si="0"/>
        <v>27.8782165039929</v>
      </c>
      <c r="F10" s="35">
        <f t="shared" si="1"/>
        <v>-5.45511682934043</v>
      </c>
      <c r="G10" s="36">
        <f t="shared" si="2"/>
        <v>-983.666666666667</v>
      </c>
      <c r="H10" s="39">
        <f t="shared" si="3"/>
        <v>-27.239832103054</v>
      </c>
      <c r="I10" s="50">
        <f t="shared" si="4"/>
        <v>-1882</v>
      </c>
      <c r="J10" s="106">
        <f>J11+J12+J13</f>
        <v>6909</v>
      </c>
      <c r="K10" s="95">
        <f t="shared" si="7"/>
        <v>72128</v>
      </c>
      <c r="L10" s="96">
        <f t="shared" si="5"/>
        <v>-67101</v>
      </c>
      <c r="M10" s="107">
        <v>21958</v>
      </c>
      <c r="N10" s="98">
        <f t="shared" si="6"/>
        <v>-16931</v>
      </c>
    </row>
    <row r="11" ht="21" customHeight="1" spans="2:14">
      <c r="B11" s="40" t="s">
        <v>23</v>
      </c>
      <c r="C11" s="48">
        <v>13190</v>
      </c>
      <c r="D11" s="49">
        <v>3828</v>
      </c>
      <c r="E11" s="43">
        <f t="shared" si="0"/>
        <v>29.021986353298</v>
      </c>
      <c r="F11" s="44">
        <f t="shared" si="1"/>
        <v>-4.31134698003538</v>
      </c>
      <c r="G11" s="45">
        <f t="shared" si="2"/>
        <v>-568.666666666667</v>
      </c>
      <c r="H11" s="43">
        <f t="shared" si="3"/>
        <v>-16.8368455355203</v>
      </c>
      <c r="I11" s="103">
        <f t="shared" si="4"/>
        <v>-775</v>
      </c>
      <c r="J11" s="108">
        <v>4603</v>
      </c>
      <c r="K11" s="105">
        <f t="shared" si="7"/>
        <v>52760</v>
      </c>
      <c r="L11" s="100">
        <f t="shared" si="5"/>
        <v>-48932</v>
      </c>
      <c r="M11" s="109">
        <v>16016</v>
      </c>
      <c r="N11" s="102">
        <f t="shared" si="6"/>
        <v>-12188</v>
      </c>
    </row>
    <row r="12" ht="21" customHeight="1" spans="2:14">
      <c r="B12" s="40" t="s">
        <v>24</v>
      </c>
      <c r="C12" s="48">
        <v>4737</v>
      </c>
      <c r="D12" s="49">
        <v>1178</v>
      </c>
      <c r="E12" s="43">
        <f t="shared" si="0"/>
        <v>24.8680599535571</v>
      </c>
      <c r="F12" s="44">
        <f t="shared" si="1"/>
        <v>-8.46527337977622</v>
      </c>
      <c r="G12" s="45">
        <f t="shared" si="2"/>
        <v>-401</v>
      </c>
      <c r="H12" s="43">
        <f t="shared" si="3"/>
        <v>-47.7605321507761</v>
      </c>
      <c r="I12" s="103">
        <f t="shared" si="4"/>
        <v>-1077</v>
      </c>
      <c r="J12" s="108">
        <v>2255</v>
      </c>
      <c r="K12" s="105">
        <f t="shared" si="7"/>
        <v>18948</v>
      </c>
      <c r="L12" s="100">
        <f t="shared" si="5"/>
        <v>-17770</v>
      </c>
      <c r="M12" s="109">
        <v>5942</v>
      </c>
      <c r="N12" s="102">
        <f t="shared" si="6"/>
        <v>-4764</v>
      </c>
    </row>
    <row r="13" ht="21" customHeight="1" spans="2:14">
      <c r="B13" s="40" t="s">
        <v>25</v>
      </c>
      <c r="C13" s="48">
        <v>105</v>
      </c>
      <c r="D13" s="49">
        <v>21</v>
      </c>
      <c r="E13" s="43"/>
      <c r="F13" s="44"/>
      <c r="G13" s="45"/>
      <c r="H13" s="43"/>
      <c r="I13" s="103"/>
      <c r="J13" s="108">
        <v>51</v>
      </c>
      <c r="K13" s="105"/>
      <c r="L13" s="100"/>
      <c r="M13" s="109"/>
      <c r="N13" s="102"/>
    </row>
    <row r="14" ht="21" customHeight="1" spans="2:14">
      <c r="B14" s="32" t="s">
        <v>26</v>
      </c>
      <c r="C14" s="47">
        <f>C15+C16</f>
        <v>47022</v>
      </c>
      <c r="D14" s="50">
        <f>D15+D16</f>
        <v>13443</v>
      </c>
      <c r="E14" s="39">
        <f t="shared" ref="E14:E20" si="8">D14/C14*100</f>
        <v>28.5887456935052</v>
      </c>
      <c r="F14" s="35">
        <f t="shared" ref="F14:F26" si="9">E14-12/36*100</f>
        <v>-4.74458763982816</v>
      </c>
      <c r="G14" s="36">
        <f t="shared" ref="G14:G26" si="10">D14-C14*12/36</f>
        <v>-2231</v>
      </c>
      <c r="H14" s="39">
        <f t="shared" ref="H14:H22" si="11">(D14-J14)/J14*100</f>
        <v>5.25367992483558</v>
      </c>
      <c r="I14" s="50">
        <f t="shared" ref="I14:I22" si="12">D14-J14</f>
        <v>671</v>
      </c>
      <c r="J14" s="106">
        <f>J15+J16</f>
        <v>12772</v>
      </c>
      <c r="K14" s="95">
        <f>C14/3*12</f>
        <v>188088</v>
      </c>
      <c r="L14" s="96">
        <f>D14-K14</f>
        <v>-174645</v>
      </c>
      <c r="M14" s="110">
        <v>44017</v>
      </c>
      <c r="N14" s="98">
        <f t="shared" ref="N14:N19" si="13">D14-M14</f>
        <v>-30574</v>
      </c>
    </row>
    <row r="15" ht="21" customHeight="1" spans="2:14">
      <c r="B15" s="40" t="s">
        <v>27</v>
      </c>
      <c r="C15" s="41">
        <v>38475</v>
      </c>
      <c r="D15" s="42">
        <v>12277</v>
      </c>
      <c r="E15" s="43">
        <f t="shared" si="8"/>
        <v>31.9090318388564</v>
      </c>
      <c r="F15" s="44">
        <f t="shared" si="9"/>
        <v>-1.42430149447693</v>
      </c>
      <c r="G15" s="45">
        <f t="shared" si="10"/>
        <v>-548</v>
      </c>
      <c r="H15" s="43">
        <f t="shared" si="11"/>
        <v>10.3352206344927</v>
      </c>
      <c r="I15" s="103">
        <f t="shared" si="12"/>
        <v>1150</v>
      </c>
      <c r="J15" s="104">
        <v>11127</v>
      </c>
      <c r="K15" s="105">
        <f>C15/3*12</f>
        <v>153900</v>
      </c>
      <c r="L15" s="100">
        <f>D15-K15</f>
        <v>-141623</v>
      </c>
      <c r="M15" s="101">
        <v>36042</v>
      </c>
      <c r="N15" s="102">
        <f t="shared" si="13"/>
        <v>-23765</v>
      </c>
    </row>
    <row r="16" ht="21" customHeight="1" spans="2:14">
      <c r="B16" s="40" t="s">
        <v>28</v>
      </c>
      <c r="C16" s="41">
        <v>8547</v>
      </c>
      <c r="D16" s="42">
        <v>1166</v>
      </c>
      <c r="E16" s="43">
        <f t="shared" si="8"/>
        <v>13.6422136422136</v>
      </c>
      <c r="F16" s="44">
        <f t="shared" si="9"/>
        <v>-19.6911196911197</v>
      </c>
      <c r="G16" s="45">
        <f t="shared" si="10"/>
        <v>-1683</v>
      </c>
      <c r="H16" s="43">
        <f t="shared" si="11"/>
        <v>-29.1185410334347</v>
      </c>
      <c r="I16" s="103">
        <f t="shared" si="12"/>
        <v>-479</v>
      </c>
      <c r="J16" s="104">
        <v>1645</v>
      </c>
      <c r="K16" s="105">
        <f>C16/3*12</f>
        <v>34188</v>
      </c>
      <c r="L16" s="100">
        <f>D16-K16</f>
        <v>-33022</v>
      </c>
      <c r="M16" s="101">
        <v>7975</v>
      </c>
      <c r="N16" s="102">
        <f t="shared" si="13"/>
        <v>-6809</v>
      </c>
    </row>
    <row r="17" ht="21" customHeight="1" spans="2:14">
      <c r="B17" s="32" t="s">
        <v>29</v>
      </c>
      <c r="C17" s="51">
        <f>C18+C24+C25</f>
        <v>374201</v>
      </c>
      <c r="D17" s="51">
        <f>D18+D24</f>
        <v>195088</v>
      </c>
      <c r="E17" s="39">
        <f t="shared" si="8"/>
        <v>52.1345480102939</v>
      </c>
      <c r="F17" s="35">
        <f t="shared" si="9"/>
        <v>18.8012146769606</v>
      </c>
      <c r="G17" s="36">
        <f t="shared" si="10"/>
        <v>70354.3333333333</v>
      </c>
      <c r="H17" s="39">
        <f t="shared" si="11"/>
        <v>87.1078501894212</v>
      </c>
      <c r="I17" s="50">
        <f t="shared" si="12"/>
        <v>90823</v>
      </c>
      <c r="J17" s="111">
        <v>104265</v>
      </c>
      <c r="K17" s="90"/>
      <c r="L17" s="96"/>
      <c r="M17" s="112">
        <v>531997</v>
      </c>
      <c r="N17" s="98">
        <f t="shared" si="13"/>
        <v>-336909</v>
      </c>
    </row>
    <row r="18" ht="21" customHeight="1" spans="2:14">
      <c r="B18" s="37" t="s">
        <v>30</v>
      </c>
      <c r="C18" s="52">
        <v>342683</v>
      </c>
      <c r="D18" s="53">
        <v>156872</v>
      </c>
      <c r="E18" s="39">
        <f t="shared" si="8"/>
        <v>45.7775845314766</v>
      </c>
      <c r="F18" s="35">
        <f t="shared" si="9"/>
        <v>12.4442511981433</v>
      </c>
      <c r="G18" s="36">
        <f t="shared" si="10"/>
        <v>42644.3333333333</v>
      </c>
      <c r="H18" s="39">
        <f t="shared" si="11"/>
        <v>68.1750447581985</v>
      </c>
      <c r="I18" s="50">
        <f t="shared" si="12"/>
        <v>63593</v>
      </c>
      <c r="J18" s="113">
        <v>93279</v>
      </c>
      <c r="K18" s="114"/>
      <c r="L18" s="100"/>
      <c r="M18" s="115">
        <v>457026</v>
      </c>
      <c r="N18" s="98">
        <f t="shared" si="13"/>
        <v>-300154</v>
      </c>
    </row>
    <row r="19" ht="21" customHeight="1" spans="2:14">
      <c r="B19" s="54" t="s">
        <v>31</v>
      </c>
      <c r="C19" s="55">
        <v>189087</v>
      </c>
      <c r="D19" s="56">
        <v>81563</v>
      </c>
      <c r="E19" s="43">
        <f t="shared" si="8"/>
        <v>43.1351705828534</v>
      </c>
      <c r="F19" s="44">
        <f t="shared" si="9"/>
        <v>9.80183724952006</v>
      </c>
      <c r="G19" s="45">
        <f t="shared" si="10"/>
        <v>18534</v>
      </c>
      <c r="H19" s="57">
        <f t="shared" si="11"/>
        <v>49.5635750174203</v>
      </c>
      <c r="I19" s="116">
        <f t="shared" si="12"/>
        <v>27029</v>
      </c>
      <c r="J19" s="117">
        <v>54534</v>
      </c>
      <c r="K19" s="114"/>
      <c r="L19" s="100" t="s">
        <v>32</v>
      </c>
      <c r="M19" s="118">
        <v>209428</v>
      </c>
      <c r="N19" s="102">
        <f t="shared" si="13"/>
        <v>-127865</v>
      </c>
    </row>
    <row r="20" ht="21" customHeight="1" spans="2:14">
      <c r="B20" s="58">
        <v>213</v>
      </c>
      <c r="C20" s="48">
        <v>112584</v>
      </c>
      <c r="D20" s="59">
        <v>59651</v>
      </c>
      <c r="E20" s="43">
        <f t="shared" si="8"/>
        <v>52.9835500603993</v>
      </c>
      <c r="F20" s="44">
        <f t="shared" si="9"/>
        <v>19.650216727066</v>
      </c>
      <c r="G20" s="45">
        <f t="shared" si="10"/>
        <v>22123</v>
      </c>
      <c r="H20" s="57">
        <f t="shared" si="11"/>
        <v>129.638897443794</v>
      </c>
      <c r="I20" s="116">
        <f t="shared" si="12"/>
        <v>33675</v>
      </c>
      <c r="J20" s="117">
        <v>25976</v>
      </c>
      <c r="K20" s="114"/>
      <c r="L20" s="100"/>
      <c r="M20" s="118">
        <v>154245</v>
      </c>
      <c r="N20" s="102"/>
    </row>
    <row r="21" ht="21" customHeight="1" spans="2:14">
      <c r="B21" s="58">
        <v>21305</v>
      </c>
      <c r="C21" s="55">
        <v>54335</v>
      </c>
      <c r="D21" s="56">
        <v>39899</v>
      </c>
      <c r="E21" s="43"/>
      <c r="F21" s="44">
        <f t="shared" si="9"/>
        <v>-33.3333333333333</v>
      </c>
      <c r="G21" s="45">
        <f t="shared" si="10"/>
        <v>21787.3333333333</v>
      </c>
      <c r="H21" s="57">
        <f t="shared" si="11"/>
        <v>738.214285714286</v>
      </c>
      <c r="I21" s="116">
        <f t="shared" si="12"/>
        <v>35139</v>
      </c>
      <c r="J21" s="117">
        <v>4760</v>
      </c>
      <c r="K21" s="114"/>
      <c r="L21" s="100"/>
      <c r="M21" s="118">
        <v>111566</v>
      </c>
      <c r="N21" s="102"/>
    </row>
    <row r="22" ht="21" customHeight="1" spans="2:14">
      <c r="B22" s="58" t="s">
        <v>33</v>
      </c>
      <c r="C22" s="55">
        <v>13141</v>
      </c>
      <c r="D22" s="56"/>
      <c r="E22" s="43">
        <v>0</v>
      </c>
      <c r="F22" s="44">
        <v>-33.3333333333333</v>
      </c>
      <c r="G22" s="45">
        <v>-4380.33333333333</v>
      </c>
      <c r="H22" s="57"/>
      <c r="I22" s="116"/>
      <c r="J22" s="117">
        <v>37</v>
      </c>
      <c r="K22" s="114"/>
      <c r="L22" s="100"/>
      <c r="M22" s="118"/>
      <c r="N22" s="102"/>
    </row>
    <row r="23" ht="21" customHeight="1" spans="2:14">
      <c r="B23" s="60" t="s">
        <v>34</v>
      </c>
      <c r="C23" s="61">
        <v>5659</v>
      </c>
      <c r="D23" s="62">
        <v>1762</v>
      </c>
      <c r="E23" s="63"/>
      <c r="F23" s="64">
        <v>-33.3333333333333</v>
      </c>
      <c r="G23" s="65">
        <v>-124.333333333333</v>
      </c>
      <c r="H23" s="66"/>
      <c r="I23" s="119"/>
      <c r="J23" s="120">
        <v>228</v>
      </c>
      <c r="K23" s="114"/>
      <c r="L23" s="100"/>
      <c r="M23" s="118"/>
      <c r="N23" s="102"/>
    </row>
    <row r="24" ht="21" customHeight="1" spans="2:14">
      <c r="B24" s="67" t="s">
        <v>35</v>
      </c>
      <c r="C24" s="68">
        <v>31511</v>
      </c>
      <c r="D24" s="68">
        <v>38216</v>
      </c>
      <c r="E24" s="39">
        <f>D24/C24*100</f>
        <v>121.27828377392</v>
      </c>
      <c r="F24" s="69">
        <f>E24-12/36*100</f>
        <v>87.9449504405869</v>
      </c>
      <c r="G24" s="50">
        <f>D24-C24*12/36</f>
        <v>27712.3333333333</v>
      </c>
      <c r="H24" s="39">
        <f>(D24-J24)/J24*100</f>
        <v>249.036441684172</v>
      </c>
      <c r="I24" s="50">
        <f>D24-J24</f>
        <v>27267</v>
      </c>
      <c r="J24" s="121">
        <v>10949</v>
      </c>
      <c r="K24" s="90"/>
      <c r="L24" s="96"/>
      <c r="M24" s="122">
        <v>67348</v>
      </c>
      <c r="N24" s="98">
        <f>D24-M24</f>
        <v>-29132</v>
      </c>
    </row>
    <row r="25" ht="21" customHeight="1" spans="2:14">
      <c r="B25" s="70" t="s">
        <v>36</v>
      </c>
      <c r="C25" s="71">
        <v>7</v>
      </c>
      <c r="D25" s="72"/>
      <c r="E25" s="73"/>
      <c r="F25" s="74">
        <v>-33.3333333333333</v>
      </c>
      <c r="G25" s="75">
        <v>-2.33333333333333</v>
      </c>
      <c r="H25" s="76"/>
      <c r="I25" s="123"/>
      <c r="J25" s="124"/>
      <c r="K25" s="114"/>
      <c r="L25" s="100"/>
      <c r="M25" s="118"/>
      <c r="N25" s="102"/>
    </row>
    <row r="27" ht="28" customHeight="1" spans="2:14">
      <c r="B27" s="77" t="s">
        <v>37</v>
      </c>
      <c r="C27" s="78"/>
      <c r="D27" s="78"/>
      <c r="E27" s="79"/>
      <c r="F27" s="79"/>
      <c r="G27" s="80"/>
      <c r="H27" s="81" t="s">
        <v>38</v>
      </c>
      <c r="I27" s="125"/>
      <c r="J27" s="126"/>
      <c r="K27" s="84"/>
      <c r="L27" s="84"/>
      <c r="M27" s="84"/>
      <c r="N27" s="84"/>
    </row>
  </sheetData>
  <mergeCells count="15">
    <mergeCell ref="B1:N1"/>
    <mergeCell ref="F2:H2"/>
    <mergeCell ref="I2:J2"/>
    <mergeCell ref="K3:N3"/>
    <mergeCell ref="E27:G27"/>
    <mergeCell ref="H27:I27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" right="0" top="0.2125" bottom="0.2125" header="0.10625" footer="0.1062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4:O31"/>
  <sheetViews>
    <sheetView topLeftCell="A12" workbookViewId="0">
      <selection activeCell="I26" sqref="I26"/>
    </sheetView>
  </sheetViews>
  <sheetFormatPr defaultColWidth="9" defaultRowHeight="13.5"/>
  <cols>
    <col min="12" max="12" width="17.25" customWidth="1"/>
  </cols>
  <sheetData>
    <row r="4" ht="39" customHeight="1" spans="5:13">
      <c r="E4" s="2">
        <v>201</v>
      </c>
      <c r="F4" s="2">
        <v>33442</v>
      </c>
      <c r="H4" s="2" t="s">
        <v>39</v>
      </c>
      <c r="I4" s="2" t="s">
        <v>40</v>
      </c>
      <c r="J4" s="2" t="s">
        <v>41</v>
      </c>
      <c r="L4" s="5" t="s">
        <v>42</v>
      </c>
      <c r="M4" s="6">
        <v>19247</v>
      </c>
    </row>
    <row r="5" ht="39" customHeight="1" spans="5:13">
      <c r="E5" s="2">
        <v>203</v>
      </c>
      <c r="F5" s="2">
        <v>10</v>
      </c>
      <c r="H5" s="2"/>
      <c r="I5" s="2"/>
      <c r="J5" s="2"/>
      <c r="L5" s="7" t="s">
        <v>43</v>
      </c>
      <c r="M5" s="8">
        <v>5032</v>
      </c>
    </row>
    <row r="6" ht="39" customHeight="1" spans="5:13">
      <c r="E6" s="2">
        <v>204</v>
      </c>
      <c r="F6" s="2">
        <v>6662</v>
      </c>
      <c r="H6" s="2">
        <v>5032</v>
      </c>
      <c r="I6" s="2">
        <v>1083</v>
      </c>
      <c r="J6" s="2">
        <v>2733</v>
      </c>
      <c r="L6" s="7" t="s">
        <v>44</v>
      </c>
      <c r="M6" s="8">
        <v>800</v>
      </c>
    </row>
    <row r="7" ht="39" customHeight="1" spans="5:13">
      <c r="E7" s="2">
        <v>205</v>
      </c>
      <c r="F7" s="2">
        <v>41944</v>
      </c>
      <c r="H7" s="2">
        <v>800</v>
      </c>
      <c r="I7" s="2">
        <v>1500</v>
      </c>
      <c r="J7" s="2">
        <v>1763</v>
      </c>
      <c r="L7" s="7" t="s">
        <v>45</v>
      </c>
      <c r="M7" s="8">
        <v>200</v>
      </c>
    </row>
    <row r="8" ht="39" customHeight="1" spans="5:13">
      <c r="E8" s="2">
        <v>206</v>
      </c>
      <c r="F8" s="2">
        <v>314</v>
      </c>
      <c r="H8" s="2">
        <v>200</v>
      </c>
      <c r="I8" s="2">
        <f>SUM(I6:I7)</f>
        <v>2583</v>
      </c>
      <c r="J8" s="2">
        <v>1260</v>
      </c>
      <c r="L8" s="7" t="s">
        <v>46</v>
      </c>
      <c r="M8" s="8">
        <v>70</v>
      </c>
    </row>
    <row r="9" ht="39" customHeight="1" spans="5:13">
      <c r="E9" s="2">
        <v>207</v>
      </c>
      <c r="F9" s="2">
        <v>1802</v>
      </c>
      <c r="H9" s="2">
        <v>70</v>
      </c>
      <c r="I9" s="2"/>
      <c r="J9" s="2">
        <v>900</v>
      </c>
      <c r="L9" s="7" t="s">
        <v>47</v>
      </c>
      <c r="M9" s="8">
        <v>700</v>
      </c>
    </row>
    <row r="10" ht="39" customHeight="1" spans="5:13">
      <c r="E10" s="2">
        <v>208</v>
      </c>
      <c r="F10" s="2">
        <v>19864</v>
      </c>
      <c r="H10" s="2">
        <v>700</v>
      </c>
      <c r="I10" s="2"/>
      <c r="J10" s="2">
        <v>900</v>
      </c>
      <c r="L10" s="7" t="s">
        <v>48</v>
      </c>
      <c r="M10" s="8">
        <v>280</v>
      </c>
    </row>
    <row r="11" ht="39" customHeight="1" spans="5:13">
      <c r="E11" s="2">
        <v>210</v>
      </c>
      <c r="F11" s="2">
        <v>13606</v>
      </c>
      <c r="H11" s="2">
        <v>280</v>
      </c>
      <c r="I11" s="2"/>
      <c r="J11" s="2">
        <v>1907</v>
      </c>
      <c r="L11" s="7" t="s">
        <v>49</v>
      </c>
      <c r="M11" s="8">
        <v>360</v>
      </c>
    </row>
    <row r="12" ht="39" customHeight="1" spans="5:15">
      <c r="E12" s="2">
        <v>211</v>
      </c>
      <c r="F12" s="2">
        <v>505</v>
      </c>
      <c r="H12" s="2">
        <v>360</v>
      </c>
      <c r="I12" s="2"/>
      <c r="J12" s="2">
        <f>SUM(J6:J11)</f>
        <v>9463</v>
      </c>
      <c r="L12" s="7" t="s">
        <v>50</v>
      </c>
      <c r="M12" s="8">
        <v>415</v>
      </c>
      <c r="O12">
        <v>33605</v>
      </c>
    </row>
    <row r="13" ht="39" customHeight="1" spans="5:15">
      <c r="E13" s="2">
        <v>212</v>
      </c>
      <c r="F13" s="2">
        <v>1807</v>
      </c>
      <c r="H13" s="2">
        <v>415</v>
      </c>
      <c r="I13" s="2"/>
      <c r="J13" s="2"/>
      <c r="L13" s="7" t="s">
        <v>51</v>
      </c>
      <c r="M13" s="8">
        <v>4700</v>
      </c>
      <c r="O13">
        <v>17</v>
      </c>
    </row>
    <row r="14" ht="39" customHeight="1" spans="5:15">
      <c r="E14" s="2">
        <v>213</v>
      </c>
      <c r="F14" s="2">
        <v>20404</v>
      </c>
      <c r="H14" s="2">
        <v>4700</v>
      </c>
      <c r="I14" s="2"/>
      <c r="J14" s="2"/>
      <c r="L14" s="7" t="s">
        <v>52</v>
      </c>
      <c r="M14" s="8">
        <v>640</v>
      </c>
      <c r="O14">
        <v>7256</v>
      </c>
    </row>
    <row r="15" ht="39" customHeight="1" spans="5:15">
      <c r="E15" s="3">
        <v>21305</v>
      </c>
      <c r="F15" s="3"/>
      <c r="H15" s="2">
        <v>640</v>
      </c>
      <c r="I15" s="2"/>
      <c r="J15" s="2"/>
      <c r="L15" s="7" t="s">
        <v>53</v>
      </c>
      <c r="M15" s="8">
        <v>3920</v>
      </c>
      <c r="O15">
        <v>59821</v>
      </c>
    </row>
    <row r="16" ht="39" customHeight="1" spans="5:15">
      <c r="E16" s="2">
        <v>214</v>
      </c>
      <c r="F16" s="2">
        <v>834</v>
      </c>
      <c r="H16" s="2">
        <v>3920</v>
      </c>
      <c r="I16" s="2"/>
      <c r="J16" s="2"/>
      <c r="L16" s="9" t="s">
        <v>54</v>
      </c>
      <c r="M16" s="8">
        <v>2200</v>
      </c>
      <c r="O16">
        <v>314</v>
      </c>
    </row>
    <row r="17" ht="39" customHeight="1" spans="5:15">
      <c r="E17" s="2">
        <v>216</v>
      </c>
      <c r="F17" s="2">
        <v>126</v>
      </c>
      <c r="H17" s="2">
        <v>2200</v>
      </c>
      <c r="I17" s="2"/>
      <c r="J17" s="2"/>
      <c r="L17" s="9" t="s">
        <v>55</v>
      </c>
      <c r="M17" s="8">
        <v>210</v>
      </c>
      <c r="O17">
        <v>2379</v>
      </c>
    </row>
    <row r="18" ht="39" customHeight="1" spans="5:15">
      <c r="E18" s="2">
        <v>220</v>
      </c>
      <c r="F18" s="2">
        <v>746</v>
      </c>
      <c r="H18">
        <v>210</v>
      </c>
      <c r="L18" s="9" t="s">
        <v>56</v>
      </c>
      <c r="M18" s="8"/>
      <c r="O18">
        <v>55896</v>
      </c>
    </row>
    <row r="19" ht="39" customHeight="1" spans="5:15">
      <c r="E19" s="2">
        <v>221</v>
      </c>
      <c r="F19" s="2">
        <v>8800</v>
      </c>
      <c r="H19" s="4">
        <f>SUM(H7:H18)</f>
        <v>14495</v>
      </c>
      <c r="L19" s="10" t="s">
        <v>57</v>
      </c>
      <c r="M19" s="6">
        <v>9463</v>
      </c>
      <c r="O19">
        <v>19980</v>
      </c>
    </row>
    <row r="20" ht="39" customHeight="1" spans="5:15">
      <c r="E20" s="2">
        <v>222</v>
      </c>
      <c r="F20" s="2">
        <v>206</v>
      </c>
      <c r="L20" s="7" t="s">
        <v>58</v>
      </c>
      <c r="M20" s="11">
        <v>2733</v>
      </c>
      <c r="O20">
        <v>997</v>
      </c>
    </row>
    <row r="21" ht="39" customHeight="1" spans="5:15">
      <c r="E21" s="2">
        <v>224</v>
      </c>
      <c r="F21" s="2">
        <v>759</v>
      </c>
      <c r="L21" s="7" t="s">
        <v>59</v>
      </c>
      <c r="M21" s="8">
        <v>1763</v>
      </c>
      <c r="O21">
        <v>1857</v>
      </c>
    </row>
    <row r="22" ht="39" customHeight="1" spans="5:15">
      <c r="E22" s="2">
        <v>229</v>
      </c>
      <c r="F22" s="2">
        <v>3055</v>
      </c>
      <c r="L22" s="7" t="s">
        <v>60</v>
      </c>
      <c r="M22" s="8">
        <v>1260</v>
      </c>
      <c r="O22">
        <v>102438</v>
      </c>
    </row>
    <row r="23" ht="39" customHeight="1" spans="5:15">
      <c r="E23" s="2"/>
      <c r="F23" s="2">
        <f>SUM(F4:F22)</f>
        <v>154886</v>
      </c>
      <c r="L23" s="12" t="s">
        <v>61</v>
      </c>
      <c r="M23" s="8">
        <v>900</v>
      </c>
      <c r="O23">
        <v>834</v>
      </c>
    </row>
    <row r="24" ht="39" customHeight="1" spans="5:15">
      <c r="E24" s="2">
        <v>231</v>
      </c>
      <c r="F24" s="2">
        <v>13141</v>
      </c>
      <c r="L24" s="12" t="s">
        <v>62</v>
      </c>
      <c r="M24" s="8">
        <v>1907</v>
      </c>
      <c r="O24">
        <v>204</v>
      </c>
    </row>
    <row r="25" spans="5:15">
      <c r="E25" s="2">
        <v>232</v>
      </c>
      <c r="F25" s="2">
        <v>5659</v>
      </c>
      <c r="L25" s="12" t="s">
        <v>63</v>
      </c>
      <c r="M25" s="8">
        <v>900</v>
      </c>
      <c r="O25">
        <v>746</v>
      </c>
    </row>
    <row r="26" spans="5:15">
      <c r="E26" s="2">
        <v>233</v>
      </c>
      <c r="F26" s="2">
        <v>80</v>
      </c>
      <c r="O26">
        <v>10997</v>
      </c>
    </row>
    <row r="27" spans="6:6">
      <c r="F27">
        <v>7</v>
      </c>
    </row>
    <row r="28" spans="6:15">
      <c r="F28" s="1">
        <f>SUM(F23:F27)</f>
        <v>173773</v>
      </c>
      <c r="O28">
        <v>206</v>
      </c>
    </row>
    <row r="29" spans="15:15">
      <c r="O29">
        <v>759</v>
      </c>
    </row>
    <row r="30" spans="15:15">
      <c r="O30">
        <v>3055</v>
      </c>
    </row>
    <row r="31" spans="15:15">
      <c r="O31">
        <f>SUM(O12:O30)</f>
        <v>301361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4:M17"/>
  <sheetViews>
    <sheetView workbookViewId="0">
      <selection activeCell="M9" sqref="M9:M11"/>
    </sheetView>
  </sheetViews>
  <sheetFormatPr defaultColWidth="9" defaultRowHeight="13.5"/>
  <sheetData>
    <row r="4" spans="9:9">
      <c r="I4">
        <v>12262</v>
      </c>
    </row>
    <row r="5" spans="9:9">
      <c r="I5">
        <v>3199</v>
      </c>
    </row>
    <row r="6" spans="9:9">
      <c r="I6">
        <v>22572</v>
      </c>
    </row>
    <row r="7" spans="9:9">
      <c r="I7">
        <v>645</v>
      </c>
    </row>
    <row r="8" spans="9:12">
      <c r="I8">
        <v>18005</v>
      </c>
      <c r="L8">
        <v>160625</v>
      </c>
    </row>
    <row r="9" spans="9:13">
      <c r="I9">
        <v>7870</v>
      </c>
      <c r="M9">
        <v>31511</v>
      </c>
    </row>
    <row r="10" spans="9:13">
      <c r="I10">
        <v>2550</v>
      </c>
      <c r="M10">
        <v>13141</v>
      </c>
    </row>
    <row r="11" spans="9:13">
      <c r="I11">
        <v>2546</v>
      </c>
      <c r="M11">
        <v>7</v>
      </c>
    </row>
    <row r="12" spans="9:12">
      <c r="I12">
        <f>SUM(I4:I11)</f>
        <v>69649</v>
      </c>
      <c r="L12">
        <v>31511</v>
      </c>
    </row>
    <row r="13" spans="12:12">
      <c r="L13">
        <v>13141</v>
      </c>
    </row>
    <row r="14" spans="12:12">
      <c r="L14">
        <v>5659</v>
      </c>
    </row>
    <row r="15" spans="12:12">
      <c r="L15">
        <v>7</v>
      </c>
    </row>
    <row r="16" spans="12:12">
      <c r="L16">
        <v>80</v>
      </c>
    </row>
    <row r="17" spans="12:12">
      <c r="L17" s="1">
        <f>SUM(L8:L16)</f>
        <v>211023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4.1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74187</cp:lastModifiedBy>
  <dcterms:created xsi:type="dcterms:W3CDTF">2019-09-11T01:46:00Z</dcterms:created>
  <cp:lastPrinted>2020-09-11T02:17:00Z</cp:lastPrinted>
  <dcterms:modified xsi:type="dcterms:W3CDTF">2022-05-06T08:08:15Z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